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3/"/>
    </mc:Choice>
  </mc:AlternateContent>
  <xr:revisionPtr revIDLastSave="3351" documentId="114_{88C55136-9C06-4A27-B16F-AF3EAD69E178}" xr6:coauthVersionLast="47" xr6:coauthVersionMax="47" xr10:uidLastSave="{2BFE7FB3-C279-4156-A771-76413E176F01}"/>
  <bookViews>
    <workbookView xWindow="-120" yWindow="-120" windowWidth="29040" windowHeight="1572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'Anexo_2_-_Função_e_Subfunção'!$A$1:$M$359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2" l="1"/>
  <c r="C14" i="2"/>
  <c r="C13" i="2" s="1"/>
  <c r="C186" i="2" s="1"/>
  <c r="D14" i="2"/>
  <c r="D13" i="2" s="1"/>
  <c r="C18" i="2"/>
  <c r="D18" i="2"/>
  <c r="C22" i="2"/>
  <c r="D22" i="2"/>
  <c r="C32" i="2"/>
  <c r="D32" i="2"/>
  <c r="C45" i="2"/>
  <c r="D45" i="2"/>
  <c r="C50" i="2"/>
  <c r="D50" i="2"/>
  <c r="C55" i="2"/>
  <c r="D55" i="2"/>
  <c r="C59" i="2"/>
  <c r="D59" i="2"/>
  <c r="C65" i="2"/>
  <c r="D65" i="2"/>
  <c r="C71" i="2"/>
  <c r="D71" i="2"/>
  <c r="C79" i="2"/>
  <c r="D79" i="2"/>
  <c r="C85" i="2"/>
  <c r="D85" i="2"/>
  <c r="C95" i="2"/>
  <c r="D95" i="2"/>
  <c r="C99" i="2"/>
  <c r="D99" i="2"/>
  <c r="C104" i="2"/>
  <c r="D104" i="2"/>
  <c r="C109" i="2"/>
  <c r="D109" i="2"/>
  <c r="C113" i="2"/>
  <c r="D113" i="2"/>
  <c r="C117" i="2"/>
  <c r="D117" i="2"/>
  <c r="C124" i="2"/>
  <c r="D124" i="2"/>
  <c r="C129" i="2"/>
  <c r="D129" i="2"/>
  <c r="C136" i="2"/>
  <c r="D136" i="2"/>
  <c r="C139" i="2"/>
  <c r="D139" i="2"/>
  <c r="C146" i="2"/>
  <c r="D146" i="2"/>
  <c r="C153" i="2"/>
  <c r="D153" i="2"/>
  <c r="C157" i="2"/>
  <c r="D157" i="2"/>
  <c r="C163" i="2"/>
  <c r="D163" i="2"/>
  <c r="C170" i="2"/>
  <c r="D170" i="2"/>
  <c r="C175" i="2"/>
  <c r="D175" i="2"/>
  <c r="A187" i="2"/>
  <c r="C195" i="2"/>
  <c r="D195" i="2"/>
  <c r="D194" i="2" s="1"/>
  <c r="D185" i="2" s="1"/>
  <c r="C199" i="2"/>
  <c r="C194" i="2" s="1"/>
  <c r="C185" i="2" s="1"/>
  <c r="D199" i="2"/>
  <c r="C203" i="2"/>
  <c r="D203" i="2"/>
  <c r="C207" i="2"/>
  <c r="D207" i="2"/>
  <c r="C220" i="2"/>
  <c r="D220" i="2"/>
  <c r="C225" i="2"/>
  <c r="D225" i="2"/>
  <c r="C230" i="2"/>
  <c r="D230" i="2"/>
  <c r="C234" i="2"/>
  <c r="D234" i="2"/>
  <c r="C240" i="2"/>
  <c r="D240" i="2"/>
  <c r="C246" i="2"/>
  <c r="D246" i="2"/>
  <c r="C254" i="2"/>
  <c r="D254" i="2"/>
  <c r="C260" i="2"/>
  <c r="D260" i="2"/>
  <c r="C270" i="2"/>
  <c r="D270" i="2"/>
  <c r="C274" i="2"/>
  <c r="D274" i="2"/>
  <c r="C279" i="2"/>
  <c r="D279" i="2"/>
  <c r="C284" i="2"/>
  <c r="D284" i="2"/>
  <c r="C288" i="2"/>
  <c r="D288" i="2"/>
  <c r="C292" i="2"/>
  <c r="D292" i="2"/>
  <c r="C299" i="2"/>
  <c r="D299" i="2"/>
  <c r="C304" i="2"/>
  <c r="D304" i="2"/>
  <c r="C311" i="2"/>
  <c r="D311" i="2"/>
  <c r="C314" i="2"/>
  <c r="D314" i="2"/>
  <c r="C321" i="2"/>
  <c r="D321" i="2"/>
  <c r="C328" i="2"/>
  <c r="D328" i="2"/>
  <c r="C332" i="2"/>
  <c r="D332" i="2"/>
  <c r="C338" i="2"/>
  <c r="D338" i="2"/>
  <c r="C345" i="2"/>
  <c r="D345" i="2"/>
  <c r="C350" i="2"/>
  <c r="D350" i="2"/>
  <c r="B107" i="1"/>
  <c r="B103" i="1"/>
  <c r="I26" i="3"/>
  <c r="J26" i="3"/>
  <c r="K26" i="3"/>
  <c r="D186" i="2" l="1"/>
  <c r="H26" i="3"/>
  <c r="L27" i="2" l="1"/>
  <c r="H27" i="2"/>
  <c r="H24" i="2"/>
  <c r="J142" i="1"/>
  <c r="G142" i="1"/>
  <c r="G80" i="1"/>
  <c r="G52" i="1"/>
  <c r="G27" i="1"/>
  <c r="G22" i="1"/>
  <c r="J22" i="1"/>
  <c r="G21" i="1"/>
  <c r="J21" i="1" s="1"/>
  <c r="J52" i="1"/>
  <c r="J28" i="1"/>
  <c r="J27" i="1"/>
  <c r="G28" i="1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31" i="2" l="1"/>
  <c r="M27" i="2"/>
  <c r="M24" i="2"/>
  <c r="M29" i="2"/>
  <c r="M204" i="2"/>
  <c r="M25" i="2"/>
  <c r="M30" i="2"/>
  <c r="M205" i="2"/>
  <c r="M26" i="2"/>
  <c r="M67" i="2"/>
  <c r="M206" i="2"/>
  <c r="M23" i="2"/>
  <c r="M28" i="2"/>
  <c r="M181" i="2"/>
  <c r="M242" i="2"/>
  <c r="J25" i="1"/>
  <c r="G25" i="1" l="1"/>
  <c r="L26" i="3"/>
  <c r="L29" i="3" l="1"/>
  <c r="E60" i="1"/>
  <c r="I16" i="3" l="1"/>
  <c r="I30" i="3" s="1"/>
  <c r="J175" i="2"/>
  <c r="I175" i="2"/>
  <c r="M184" i="2" l="1"/>
  <c r="M183" i="2"/>
  <c r="M182" i="2"/>
  <c r="E175" i="2" l="1"/>
  <c r="F175" i="2"/>
  <c r="L31" i="2"/>
  <c r="H31" i="2"/>
  <c r="L30" i="2"/>
  <c r="H30" i="2"/>
  <c r="L29" i="2"/>
  <c r="H29" i="2"/>
  <c r="E22" i="2"/>
  <c r="F22" i="2"/>
  <c r="I22" i="2"/>
  <c r="J22" i="2"/>
  <c r="M22" i="2"/>
  <c r="L28" i="2"/>
  <c r="H28" i="2"/>
  <c r="L26" i="2"/>
  <c r="H26" i="2"/>
  <c r="L22" i="2" l="1"/>
  <c r="H22" i="2"/>
  <c r="I103" i="1"/>
  <c r="L23" i="2" l="1"/>
  <c r="J80" i="1" l="1"/>
  <c r="L67" i="2" l="1"/>
  <c r="B204" i="1" l="1"/>
  <c r="F103" i="1" l="1"/>
  <c r="E108" i="1"/>
  <c r="L79" i="1"/>
  <c r="L55" i="1"/>
  <c r="A31" i="3" l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9" i="2"/>
  <c r="H359" i="2"/>
  <c r="L358" i="2"/>
  <c r="H358" i="2"/>
  <c r="L357" i="2"/>
  <c r="H357" i="2"/>
  <c r="L356" i="2"/>
  <c r="H356" i="2"/>
  <c r="L355" i="2"/>
  <c r="H355" i="2"/>
  <c r="L354" i="2"/>
  <c r="H354" i="2"/>
  <c r="L353" i="2"/>
  <c r="H353" i="2"/>
  <c r="L352" i="2"/>
  <c r="H352" i="2"/>
  <c r="L351" i="2"/>
  <c r="H351" i="2"/>
  <c r="M350" i="2"/>
  <c r="J350" i="2"/>
  <c r="I350" i="2"/>
  <c r="F350" i="2"/>
  <c r="E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L344" i="2"/>
  <c r="H344" i="2"/>
  <c r="L343" i="2"/>
  <c r="H343" i="2"/>
  <c r="L342" i="2"/>
  <c r="H342" i="2"/>
  <c r="L341" i="2"/>
  <c r="H341" i="2"/>
  <c r="L340" i="2"/>
  <c r="H340" i="2"/>
  <c r="L339" i="2"/>
  <c r="H339" i="2"/>
  <c r="M338" i="2"/>
  <c r="J338" i="2"/>
  <c r="I338" i="2"/>
  <c r="F338" i="2"/>
  <c r="E338" i="2"/>
  <c r="L337" i="2"/>
  <c r="H337" i="2"/>
  <c r="L336" i="2"/>
  <c r="H336" i="2"/>
  <c r="L335" i="2"/>
  <c r="H335" i="2"/>
  <c r="L334" i="2"/>
  <c r="H334" i="2"/>
  <c r="L333" i="2"/>
  <c r="H333" i="2"/>
  <c r="M332" i="2"/>
  <c r="J332" i="2"/>
  <c r="I332" i="2"/>
  <c r="F332" i="2"/>
  <c r="E332" i="2"/>
  <c r="L331" i="2"/>
  <c r="H331" i="2"/>
  <c r="L330" i="2"/>
  <c r="H330" i="2"/>
  <c r="L329" i="2"/>
  <c r="H329" i="2"/>
  <c r="M328" i="2"/>
  <c r="J328" i="2"/>
  <c r="I328" i="2"/>
  <c r="F328" i="2"/>
  <c r="E328" i="2"/>
  <c r="L328" i="2"/>
  <c r="L327" i="2"/>
  <c r="H327" i="2"/>
  <c r="L326" i="2"/>
  <c r="H326" i="2"/>
  <c r="L325" i="2"/>
  <c r="H325" i="2"/>
  <c r="L324" i="2"/>
  <c r="H324" i="2"/>
  <c r="L323" i="2"/>
  <c r="H323" i="2"/>
  <c r="L322" i="2"/>
  <c r="H322" i="2"/>
  <c r="M321" i="2"/>
  <c r="J321" i="2"/>
  <c r="I321" i="2"/>
  <c r="F321" i="2"/>
  <c r="E321" i="2"/>
  <c r="L320" i="2"/>
  <c r="H320" i="2"/>
  <c r="L319" i="2"/>
  <c r="H319" i="2"/>
  <c r="L318" i="2"/>
  <c r="H318" i="2"/>
  <c r="L317" i="2"/>
  <c r="H317" i="2"/>
  <c r="L316" i="2"/>
  <c r="H316" i="2"/>
  <c r="L315" i="2"/>
  <c r="H315" i="2"/>
  <c r="M314" i="2"/>
  <c r="J314" i="2"/>
  <c r="I314" i="2"/>
  <c r="F314" i="2"/>
  <c r="E314" i="2"/>
  <c r="L313" i="2"/>
  <c r="H313" i="2"/>
  <c r="L312" i="2"/>
  <c r="H312" i="2"/>
  <c r="M311" i="2"/>
  <c r="J311" i="2"/>
  <c r="I311" i="2"/>
  <c r="F311" i="2"/>
  <c r="E311" i="2"/>
  <c r="L310" i="2"/>
  <c r="H310" i="2"/>
  <c r="L309" i="2"/>
  <c r="H309" i="2"/>
  <c r="L308" i="2"/>
  <c r="H308" i="2"/>
  <c r="L307" i="2"/>
  <c r="H307" i="2"/>
  <c r="L306" i="2"/>
  <c r="H306" i="2"/>
  <c r="L305" i="2"/>
  <c r="H305" i="2"/>
  <c r="M304" i="2"/>
  <c r="J304" i="2"/>
  <c r="I304" i="2"/>
  <c r="F304" i="2"/>
  <c r="E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L298" i="2"/>
  <c r="H298" i="2"/>
  <c r="L297" i="2"/>
  <c r="H297" i="2"/>
  <c r="L296" i="2"/>
  <c r="H296" i="2"/>
  <c r="L295" i="2"/>
  <c r="H295" i="2"/>
  <c r="L294" i="2"/>
  <c r="H294" i="2"/>
  <c r="L293" i="2"/>
  <c r="H293" i="2"/>
  <c r="M292" i="2"/>
  <c r="J292" i="2"/>
  <c r="I292" i="2"/>
  <c r="F292" i="2"/>
  <c r="E292" i="2"/>
  <c r="L291" i="2"/>
  <c r="H291" i="2"/>
  <c r="L290" i="2"/>
  <c r="H290" i="2"/>
  <c r="L289" i="2"/>
  <c r="H289" i="2"/>
  <c r="M288" i="2"/>
  <c r="J288" i="2"/>
  <c r="I288" i="2"/>
  <c r="F288" i="2"/>
  <c r="E288" i="2"/>
  <c r="L287" i="2"/>
  <c r="H287" i="2"/>
  <c r="L286" i="2"/>
  <c r="H286" i="2"/>
  <c r="L285" i="2"/>
  <c r="H285" i="2"/>
  <c r="M284" i="2"/>
  <c r="J284" i="2"/>
  <c r="I284" i="2"/>
  <c r="F284" i="2"/>
  <c r="E284" i="2"/>
  <c r="L283" i="2"/>
  <c r="H283" i="2"/>
  <c r="L282" i="2"/>
  <c r="H282" i="2"/>
  <c r="L281" i="2"/>
  <c r="H281" i="2"/>
  <c r="L280" i="2"/>
  <c r="H280" i="2"/>
  <c r="M279" i="2"/>
  <c r="J279" i="2"/>
  <c r="I279" i="2"/>
  <c r="F279" i="2"/>
  <c r="E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L273" i="2"/>
  <c r="H273" i="2"/>
  <c r="L272" i="2"/>
  <c r="H272" i="2"/>
  <c r="L271" i="2"/>
  <c r="H271" i="2"/>
  <c r="M270" i="2"/>
  <c r="J270" i="2"/>
  <c r="I270" i="2"/>
  <c r="F270" i="2"/>
  <c r="E270" i="2"/>
  <c r="L269" i="2"/>
  <c r="H269" i="2"/>
  <c r="L268" i="2"/>
  <c r="H268" i="2"/>
  <c r="L267" i="2"/>
  <c r="H267" i="2"/>
  <c r="L266" i="2"/>
  <c r="H266" i="2"/>
  <c r="L265" i="2"/>
  <c r="H265" i="2"/>
  <c r="L264" i="2"/>
  <c r="H264" i="2"/>
  <c r="L263" i="2"/>
  <c r="H263" i="2"/>
  <c r="L262" i="2"/>
  <c r="H262" i="2"/>
  <c r="L261" i="2"/>
  <c r="H261" i="2"/>
  <c r="M260" i="2"/>
  <c r="J260" i="2"/>
  <c r="I260" i="2"/>
  <c r="F260" i="2"/>
  <c r="E260" i="2"/>
  <c r="L259" i="2"/>
  <c r="H259" i="2"/>
  <c r="L258" i="2"/>
  <c r="H258" i="2"/>
  <c r="L257" i="2"/>
  <c r="H257" i="2"/>
  <c r="L256" i="2"/>
  <c r="H256" i="2"/>
  <c r="L255" i="2"/>
  <c r="H255" i="2"/>
  <c r="M254" i="2"/>
  <c r="J254" i="2"/>
  <c r="I254" i="2"/>
  <c r="F254" i="2"/>
  <c r="E254" i="2"/>
  <c r="L253" i="2"/>
  <c r="H253" i="2"/>
  <c r="L252" i="2"/>
  <c r="H252" i="2"/>
  <c r="L251" i="2"/>
  <c r="H251" i="2"/>
  <c r="L250" i="2"/>
  <c r="H250" i="2"/>
  <c r="L249" i="2"/>
  <c r="H249" i="2"/>
  <c r="L248" i="2"/>
  <c r="H248" i="2"/>
  <c r="L247" i="2"/>
  <c r="H247" i="2"/>
  <c r="M246" i="2"/>
  <c r="J246" i="2"/>
  <c r="I246" i="2"/>
  <c r="F246" i="2"/>
  <c r="E246" i="2"/>
  <c r="L245" i="2"/>
  <c r="H245" i="2"/>
  <c r="L244" i="2"/>
  <c r="H244" i="2"/>
  <c r="L243" i="2"/>
  <c r="H243" i="2"/>
  <c r="L242" i="2"/>
  <c r="H242" i="2"/>
  <c r="L241" i="2"/>
  <c r="H241" i="2"/>
  <c r="M240" i="2"/>
  <c r="J240" i="2"/>
  <c r="I240" i="2"/>
  <c r="F240" i="2"/>
  <c r="E240" i="2"/>
  <c r="L239" i="2"/>
  <c r="H239" i="2"/>
  <c r="L238" i="2"/>
  <c r="H238" i="2"/>
  <c r="L237" i="2"/>
  <c r="H237" i="2"/>
  <c r="L236" i="2"/>
  <c r="H236" i="2"/>
  <c r="L235" i="2"/>
  <c r="H235" i="2"/>
  <c r="M234" i="2"/>
  <c r="J234" i="2"/>
  <c r="I234" i="2"/>
  <c r="F234" i="2"/>
  <c r="E234" i="2"/>
  <c r="L233" i="2"/>
  <c r="H233" i="2"/>
  <c r="L232" i="2"/>
  <c r="H232" i="2"/>
  <c r="L231" i="2"/>
  <c r="H231" i="2"/>
  <c r="M230" i="2"/>
  <c r="J230" i="2"/>
  <c r="I230" i="2"/>
  <c r="F230" i="2"/>
  <c r="E230" i="2"/>
  <c r="L229" i="2"/>
  <c r="H229" i="2"/>
  <c r="L228" i="2"/>
  <c r="H228" i="2"/>
  <c r="L227" i="2"/>
  <c r="H227" i="2"/>
  <c r="L226" i="2"/>
  <c r="H226" i="2"/>
  <c r="M225" i="2"/>
  <c r="J225" i="2"/>
  <c r="I225" i="2"/>
  <c r="F225" i="2"/>
  <c r="E225" i="2"/>
  <c r="L224" i="2"/>
  <c r="H224" i="2"/>
  <c r="L223" i="2"/>
  <c r="H223" i="2"/>
  <c r="L222" i="2"/>
  <c r="H222" i="2"/>
  <c r="L221" i="2"/>
  <c r="H221" i="2"/>
  <c r="M220" i="2"/>
  <c r="J220" i="2"/>
  <c r="L220" i="2" s="1"/>
  <c r="I220" i="2"/>
  <c r="F220" i="2"/>
  <c r="E220" i="2"/>
  <c r="L219" i="2"/>
  <c r="H219" i="2"/>
  <c r="L218" i="2"/>
  <c r="H218" i="2"/>
  <c r="L217" i="2"/>
  <c r="H217" i="2"/>
  <c r="L216" i="2"/>
  <c r="H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M207" i="2"/>
  <c r="J207" i="2"/>
  <c r="I207" i="2"/>
  <c r="F207" i="2"/>
  <c r="E207" i="2"/>
  <c r="L206" i="2"/>
  <c r="H206" i="2"/>
  <c r="L205" i="2"/>
  <c r="H205" i="2"/>
  <c r="L204" i="2"/>
  <c r="H204" i="2"/>
  <c r="M203" i="2"/>
  <c r="J203" i="2"/>
  <c r="I203" i="2"/>
  <c r="F203" i="2"/>
  <c r="E203" i="2"/>
  <c r="L202" i="2"/>
  <c r="H202" i="2"/>
  <c r="L201" i="2"/>
  <c r="H201" i="2"/>
  <c r="L200" i="2"/>
  <c r="H200" i="2"/>
  <c r="M199" i="2"/>
  <c r="J199" i="2"/>
  <c r="I199" i="2"/>
  <c r="F199" i="2"/>
  <c r="E199" i="2"/>
  <c r="L198" i="2"/>
  <c r="H198" i="2"/>
  <c r="L197" i="2"/>
  <c r="H197" i="2"/>
  <c r="L196" i="2"/>
  <c r="H196" i="2"/>
  <c r="M195" i="2"/>
  <c r="J195" i="2"/>
  <c r="I195" i="2"/>
  <c r="F195" i="2"/>
  <c r="E195" i="2"/>
  <c r="L184" i="2"/>
  <c r="H184" i="2"/>
  <c r="L183" i="2"/>
  <c r="H183" i="2"/>
  <c r="L182" i="2"/>
  <c r="H182" i="2"/>
  <c r="L181" i="2"/>
  <c r="H181" i="2"/>
  <c r="L180" i="2"/>
  <c r="H180" i="2"/>
  <c r="L179" i="2"/>
  <c r="H179" i="2"/>
  <c r="L178" i="2"/>
  <c r="H178" i="2"/>
  <c r="L177" i="2"/>
  <c r="H177" i="2"/>
  <c r="L176" i="2"/>
  <c r="H176" i="2"/>
  <c r="M175" i="2"/>
  <c r="L174" i="2"/>
  <c r="H174" i="2"/>
  <c r="L173" i="2"/>
  <c r="H173" i="2"/>
  <c r="L172" i="2"/>
  <c r="H172" i="2"/>
  <c r="L171" i="2"/>
  <c r="H171" i="2"/>
  <c r="M170" i="2"/>
  <c r="J170" i="2"/>
  <c r="I170" i="2"/>
  <c r="F170" i="2"/>
  <c r="E170" i="2"/>
  <c r="L169" i="2"/>
  <c r="H169" i="2"/>
  <c r="L168" i="2"/>
  <c r="H168" i="2"/>
  <c r="L167" i="2"/>
  <c r="H167" i="2"/>
  <c r="L166" i="2"/>
  <c r="H166" i="2"/>
  <c r="L165" i="2"/>
  <c r="H165" i="2"/>
  <c r="L164" i="2"/>
  <c r="H164" i="2"/>
  <c r="M163" i="2"/>
  <c r="J163" i="2"/>
  <c r="I163" i="2"/>
  <c r="F163" i="2"/>
  <c r="E163" i="2"/>
  <c r="L162" i="2"/>
  <c r="H162" i="2"/>
  <c r="L161" i="2"/>
  <c r="H161" i="2"/>
  <c r="L160" i="2"/>
  <c r="H160" i="2"/>
  <c r="L159" i="2"/>
  <c r="H159" i="2"/>
  <c r="L158" i="2"/>
  <c r="H158" i="2"/>
  <c r="M157" i="2"/>
  <c r="J157" i="2"/>
  <c r="I157" i="2"/>
  <c r="F157" i="2"/>
  <c r="E157" i="2"/>
  <c r="L156" i="2"/>
  <c r="H156" i="2"/>
  <c r="L155" i="2"/>
  <c r="H155" i="2"/>
  <c r="L154" i="2"/>
  <c r="H154" i="2"/>
  <c r="M153" i="2"/>
  <c r="J153" i="2"/>
  <c r="I153" i="2"/>
  <c r="F153" i="2"/>
  <c r="E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M146" i="2"/>
  <c r="J146" i="2"/>
  <c r="I146" i="2"/>
  <c r="F146" i="2"/>
  <c r="E146" i="2"/>
  <c r="L145" i="2"/>
  <c r="H145" i="2"/>
  <c r="L144" i="2"/>
  <c r="H144" i="2"/>
  <c r="L143" i="2"/>
  <c r="H143" i="2"/>
  <c r="L142" i="2"/>
  <c r="H142" i="2"/>
  <c r="L141" i="2"/>
  <c r="H141" i="2"/>
  <c r="L140" i="2"/>
  <c r="H140" i="2"/>
  <c r="M139" i="2"/>
  <c r="J139" i="2"/>
  <c r="I139" i="2"/>
  <c r="F139" i="2"/>
  <c r="E139" i="2"/>
  <c r="L138" i="2"/>
  <c r="H138" i="2"/>
  <c r="L137" i="2"/>
  <c r="H137" i="2"/>
  <c r="M136" i="2"/>
  <c r="J136" i="2"/>
  <c r="I136" i="2"/>
  <c r="F136" i="2"/>
  <c r="E136" i="2"/>
  <c r="L135" i="2"/>
  <c r="H135" i="2"/>
  <c r="L134" i="2"/>
  <c r="H134" i="2"/>
  <c r="L133" i="2"/>
  <c r="H133" i="2"/>
  <c r="L132" i="2"/>
  <c r="H132" i="2"/>
  <c r="L131" i="2"/>
  <c r="H131" i="2"/>
  <c r="L130" i="2"/>
  <c r="H130" i="2"/>
  <c r="M129" i="2"/>
  <c r="J129" i="2"/>
  <c r="I129" i="2"/>
  <c r="F129" i="2"/>
  <c r="E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H124" i="2" s="1"/>
  <c r="E124" i="2"/>
  <c r="L123" i="2"/>
  <c r="H123" i="2"/>
  <c r="L122" i="2"/>
  <c r="H122" i="2"/>
  <c r="L121" i="2"/>
  <c r="H121" i="2"/>
  <c r="L120" i="2"/>
  <c r="H120" i="2"/>
  <c r="L119" i="2"/>
  <c r="H119" i="2"/>
  <c r="L118" i="2"/>
  <c r="H118" i="2"/>
  <c r="M117" i="2"/>
  <c r="J117" i="2"/>
  <c r="I117" i="2"/>
  <c r="F117" i="2"/>
  <c r="E117" i="2"/>
  <c r="L117" i="2"/>
  <c r="L116" i="2"/>
  <c r="H116" i="2"/>
  <c r="L115" i="2"/>
  <c r="H115" i="2"/>
  <c r="L114" i="2"/>
  <c r="H114" i="2"/>
  <c r="M113" i="2"/>
  <c r="J113" i="2"/>
  <c r="I113" i="2"/>
  <c r="F113" i="2"/>
  <c r="E113" i="2"/>
  <c r="L113" i="2"/>
  <c r="L112" i="2"/>
  <c r="H112" i="2"/>
  <c r="L111" i="2"/>
  <c r="H111" i="2"/>
  <c r="L110" i="2"/>
  <c r="H110" i="2"/>
  <c r="M109" i="2"/>
  <c r="J109" i="2"/>
  <c r="I109" i="2"/>
  <c r="F109" i="2"/>
  <c r="E109" i="2"/>
  <c r="L108" i="2"/>
  <c r="H108" i="2"/>
  <c r="L107" i="2"/>
  <c r="H107" i="2"/>
  <c r="L106" i="2"/>
  <c r="H106" i="2"/>
  <c r="L105" i="2"/>
  <c r="H105" i="2"/>
  <c r="M104" i="2"/>
  <c r="J104" i="2"/>
  <c r="I104" i="2"/>
  <c r="F104" i="2"/>
  <c r="E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L98" i="2"/>
  <c r="H98" i="2"/>
  <c r="L97" i="2"/>
  <c r="H97" i="2"/>
  <c r="L96" i="2"/>
  <c r="H96" i="2"/>
  <c r="M95" i="2"/>
  <c r="J95" i="2"/>
  <c r="I95" i="2"/>
  <c r="F95" i="2"/>
  <c r="E95" i="2"/>
  <c r="L95" i="2"/>
  <c r="L94" i="2"/>
  <c r="H94" i="2"/>
  <c r="L93" i="2"/>
  <c r="H93" i="2"/>
  <c r="L92" i="2"/>
  <c r="H92" i="2"/>
  <c r="L91" i="2"/>
  <c r="H91" i="2"/>
  <c r="L90" i="2"/>
  <c r="H90" i="2"/>
  <c r="L89" i="2"/>
  <c r="H89" i="2"/>
  <c r="L88" i="2"/>
  <c r="H88" i="2"/>
  <c r="L87" i="2"/>
  <c r="H87" i="2"/>
  <c r="L86" i="2"/>
  <c r="H86" i="2"/>
  <c r="M85" i="2"/>
  <c r="J85" i="2"/>
  <c r="I85" i="2"/>
  <c r="F85" i="2"/>
  <c r="E85" i="2"/>
  <c r="L84" i="2"/>
  <c r="H84" i="2"/>
  <c r="L83" i="2"/>
  <c r="H83" i="2"/>
  <c r="L82" i="2"/>
  <c r="H82" i="2"/>
  <c r="L81" i="2"/>
  <c r="H81" i="2"/>
  <c r="L80" i="2"/>
  <c r="H80" i="2"/>
  <c r="M79" i="2"/>
  <c r="J79" i="2"/>
  <c r="I79" i="2"/>
  <c r="F79" i="2"/>
  <c r="E79" i="2"/>
  <c r="L78" i="2"/>
  <c r="H78" i="2"/>
  <c r="L77" i="2"/>
  <c r="H77" i="2"/>
  <c r="L76" i="2"/>
  <c r="H76" i="2"/>
  <c r="L75" i="2"/>
  <c r="H75" i="2"/>
  <c r="L74" i="2"/>
  <c r="H74" i="2"/>
  <c r="L73" i="2"/>
  <c r="H73" i="2"/>
  <c r="L72" i="2"/>
  <c r="H72" i="2"/>
  <c r="M71" i="2"/>
  <c r="J71" i="2"/>
  <c r="I71" i="2"/>
  <c r="F71" i="2"/>
  <c r="E71" i="2"/>
  <c r="L70" i="2"/>
  <c r="H70" i="2"/>
  <c r="L69" i="2"/>
  <c r="H69" i="2"/>
  <c r="L68" i="2"/>
  <c r="H68" i="2"/>
  <c r="H67" i="2"/>
  <c r="L66" i="2"/>
  <c r="H66" i="2"/>
  <c r="M65" i="2"/>
  <c r="J65" i="2"/>
  <c r="I65" i="2"/>
  <c r="F65" i="2"/>
  <c r="E65" i="2"/>
  <c r="L64" i="2"/>
  <c r="H64" i="2"/>
  <c r="L63" i="2"/>
  <c r="H63" i="2"/>
  <c r="L62" i="2"/>
  <c r="H62" i="2"/>
  <c r="L61" i="2"/>
  <c r="H61" i="2"/>
  <c r="L60" i="2"/>
  <c r="H60" i="2"/>
  <c r="M59" i="2"/>
  <c r="J59" i="2"/>
  <c r="I59" i="2"/>
  <c r="F59" i="2"/>
  <c r="E59" i="2"/>
  <c r="L58" i="2"/>
  <c r="H58" i="2"/>
  <c r="L57" i="2"/>
  <c r="H57" i="2"/>
  <c r="L56" i="2"/>
  <c r="H56" i="2"/>
  <c r="M55" i="2"/>
  <c r="J55" i="2"/>
  <c r="I55" i="2"/>
  <c r="F55" i="2"/>
  <c r="E55" i="2"/>
  <c r="L54" i="2"/>
  <c r="H54" i="2"/>
  <c r="L53" i="2"/>
  <c r="H53" i="2"/>
  <c r="L52" i="2"/>
  <c r="H52" i="2"/>
  <c r="L51" i="2"/>
  <c r="H51" i="2"/>
  <c r="M50" i="2"/>
  <c r="J50" i="2"/>
  <c r="I50" i="2"/>
  <c r="F50" i="2"/>
  <c r="E50" i="2"/>
  <c r="L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L44" i="2"/>
  <c r="H44" i="2"/>
  <c r="L43" i="2"/>
  <c r="H43" i="2"/>
  <c r="L42" i="2"/>
  <c r="H42" i="2"/>
  <c r="L41" i="2"/>
  <c r="H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M32" i="2"/>
  <c r="J32" i="2"/>
  <c r="I32" i="2"/>
  <c r="F32" i="2"/>
  <c r="E32" i="2"/>
  <c r="L25" i="2"/>
  <c r="H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L17" i="2"/>
  <c r="H17" i="2"/>
  <c r="L16" i="2"/>
  <c r="H16" i="2"/>
  <c r="L15" i="2"/>
  <c r="H15" i="2"/>
  <c r="M14" i="2"/>
  <c r="J14" i="2"/>
  <c r="I14" i="2"/>
  <c r="F14" i="2"/>
  <c r="H14" i="2" s="1"/>
  <c r="E14" i="2"/>
  <c r="A7" i="3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J113" i="1" s="1"/>
  <c r="H204" i="1"/>
  <c r="H203" i="1" s="1"/>
  <c r="H113" i="1" s="1"/>
  <c r="G204" i="1"/>
  <c r="G203" i="1" s="1"/>
  <c r="G113" i="1" s="1"/>
  <c r="E204" i="1"/>
  <c r="E203" i="1" s="1"/>
  <c r="D204" i="1"/>
  <c r="D203" i="1" s="1"/>
  <c r="C204" i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5" i="1"/>
  <c r="E102" i="1" s="1"/>
  <c r="D105" i="1"/>
  <c r="D102" i="1" s="1"/>
  <c r="C105" i="1"/>
  <c r="C102" i="1" s="1"/>
  <c r="B105" i="1"/>
  <c r="B102" i="1" s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H71" i="2" l="1"/>
  <c r="H225" i="2"/>
  <c r="I13" i="2"/>
  <c r="H136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J101" i="1"/>
  <c r="J114" i="1" s="1"/>
  <c r="J122" i="1" s="1"/>
  <c r="B22" i="4" s="1"/>
  <c r="L274" i="2"/>
  <c r="H345" i="2"/>
  <c r="H260" i="2"/>
  <c r="L338" i="2"/>
  <c r="L230" i="2"/>
  <c r="L207" i="2"/>
  <c r="L234" i="2"/>
  <c r="L65" i="1"/>
  <c r="H57" i="1"/>
  <c r="L16" i="1"/>
  <c r="K60" i="1"/>
  <c r="L194" i="1"/>
  <c r="L146" i="2"/>
  <c r="H83" i="1"/>
  <c r="G82" i="1"/>
  <c r="L162" i="1"/>
  <c r="L171" i="1"/>
  <c r="H299" i="2"/>
  <c r="I119" i="1"/>
  <c r="L85" i="2"/>
  <c r="H292" i="2"/>
  <c r="C56" i="1"/>
  <c r="H60" i="1"/>
  <c r="H86" i="1"/>
  <c r="D115" i="1"/>
  <c r="M13" i="2"/>
  <c r="H50" i="2"/>
  <c r="H79" i="2"/>
  <c r="L270" i="2"/>
  <c r="H288" i="2"/>
  <c r="L18" i="2"/>
  <c r="H32" i="2"/>
  <c r="H129" i="2"/>
  <c r="H234" i="2"/>
  <c r="H246" i="2"/>
  <c r="H332" i="2"/>
  <c r="L350" i="2"/>
  <c r="H95" i="2"/>
  <c r="L45" i="2"/>
  <c r="L153" i="2"/>
  <c r="L195" i="2"/>
  <c r="L314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9" i="2"/>
  <c r="H85" i="2"/>
  <c r="L99" i="2"/>
  <c r="L104" i="2"/>
  <c r="H109" i="2"/>
  <c r="H113" i="2"/>
  <c r="H195" i="2"/>
  <c r="H207" i="2"/>
  <c r="H338" i="2"/>
  <c r="E56" i="1"/>
  <c r="H74" i="1"/>
  <c r="E82" i="1"/>
  <c r="L82" i="1" s="1"/>
  <c r="F116" i="1"/>
  <c r="H162" i="1"/>
  <c r="L71" i="2"/>
  <c r="L136" i="2"/>
  <c r="L284" i="2"/>
  <c r="H328" i="2"/>
  <c r="H350" i="2"/>
  <c r="H65" i="1"/>
  <c r="C82" i="1"/>
  <c r="C176" i="1"/>
  <c r="H55" i="2"/>
  <c r="L279" i="2"/>
  <c r="H311" i="2"/>
  <c r="H321" i="2"/>
  <c r="K57" i="1"/>
  <c r="L60" i="1"/>
  <c r="K137" i="1"/>
  <c r="L177" i="1"/>
  <c r="L180" i="1"/>
  <c r="H185" i="1"/>
  <c r="L32" i="2"/>
  <c r="H99" i="2"/>
  <c r="H104" i="2"/>
  <c r="H163" i="2"/>
  <c r="H254" i="2"/>
  <c r="L292" i="2"/>
  <c r="D16" i="3"/>
  <c r="K82" i="1"/>
  <c r="C15" i="1"/>
  <c r="K41" i="1"/>
  <c r="H156" i="1"/>
  <c r="K146" i="1"/>
  <c r="L156" i="1"/>
  <c r="L14" i="2"/>
  <c r="L55" i="2"/>
  <c r="H139" i="2"/>
  <c r="H153" i="2"/>
  <c r="L163" i="2"/>
  <c r="H230" i="2"/>
  <c r="L299" i="2"/>
  <c r="H304" i="2"/>
  <c r="L311" i="2"/>
  <c r="L321" i="2"/>
  <c r="F105" i="1"/>
  <c r="D101" i="1"/>
  <c r="D114" i="1" s="1"/>
  <c r="L141" i="1"/>
  <c r="C61" i="4"/>
  <c r="L203" i="2"/>
  <c r="L65" i="2"/>
  <c r="J13" i="2"/>
  <c r="I108" i="1"/>
  <c r="G101" i="1"/>
  <c r="G114" i="1" s="1"/>
  <c r="G122" i="1" s="1"/>
  <c r="G124" i="1" s="1"/>
  <c r="H35" i="1"/>
  <c r="L35" i="1"/>
  <c r="C136" i="1"/>
  <c r="H240" i="2"/>
  <c r="I194" i="2"/>
  <c r="I185" i="2" s="1"/>
  <c r="H203" i="2"/>
  <c r="H175" i="2"/>
  <c r="E13" i="2"/>
  <c r="L175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C203" i="1"/>
  <c r="I204" i="1"/>
  <c r="I208" i="1"/>
  <c r="H157" i="2"/>
  <c r="L157" i="2"/>
  <c r="L332" i="2"/>
  <c r="K156" i="1"/>
  <c r="L27" i="1"/>
  <c r="L57" i="1"/>
  <c r="L50" i="1"/>
  <c r="C101" i="1"/>
  <c r="E136" i="1"/>
  <c r="G141" i="1"/>
  <c r="L79" i="2"/>
  <c r="J194" i="2"/>
  <c r="L83" i="1"/>
  <c r="J136" i="1"/>
  <c r="H170" i="2"/>
  <c r="L170" i="2"/>
  <c r="H270" i="2"/>
  <c r="K83" i="1"/>
  <c r="H21" i="1"/>
  <c r="G56" i="1"/>
  <c r="C115" i="1"/>
  <c r="H18" i="2"/>
  <c r="L109" i="2"/>
  <c r="H146" i="2"/>
  <c r="F194" i="2"/>
  <c r="K74" i="1"/>
  <c r="L124" i="2"/>
  <c r="H199" i="2"/>
  <c r="L199" i="2"/>
  <c r="J56" i="1"/>
  <c r="H45" i="2"/>
  <c r="H59" i="2"/>
  <c r="L129" i="2"/>
  <c r="H65" i="2"/>
  <c r="L139" i="2"/>
  <c r="L254" i="2"/>
  <c r="L260" i="2"/>
  <c r="H274" i="2"/>
  <c r="H314" i="2"/>
  <c r="F29" i="3"/>
  <c r="M194" i="2"/>
  <c r="M185" i="2" s="1"/>
  <c r="H220" i="2"/>
  <c r="L240" i="2"/>
  <c r="L288" i="2"/>
  <c r="L345" i="2"/>
  <c r="H117" i="2"/>
  <c r="L246" i="2"/>
  <c r="L304" i="2"/>
  <c r="E194" i="2"/>
  <c r="E185" i="2" s="1"/>
  <c r="L225" i="2"/>
  <c r="H279" i="2"/>
  <c r="H284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6" i="2"/>
  <c r="D122" i="1"/>
  <c r="D124" i="1" s="1"/>
  <c r="L13" i="2"/>
  <c r="K56" i="1"/>
  <c r="I102" i="1"/>
  <c r="M29" i="3"/>
  <c r="I186" i="2"/>
  <c r="E186" i="2"/>
  <c r="L194" i="2"/>
  <c r="H194" i="2"/>
  <c r="B21" i="4"/>
  <c r="H15" i="1"/>
  <c r="G14" i="1"/>
  <c r="G81" i="1" s="1"/>
  <c r="H16" i="3"/>
  <c r="H141" i="1"/>
  <c r="G136" i="1"/>
  <c r="L56" i="1"/>
  <c r="J185" i="2"/>
  <c r="I101" i="1"/>
  <c r="F101" i="1"/>
  <c r="I203" i="1"/>
  <c r="F203" i="1"/>
  <c r="L136" i="1"/>
  <c r="E135" i="1"/>
  <c r="F185" i="2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6" i="2"/>
  <c r="K27" i="2" s="1"/>
  <c r="H14" i="1"/>
  <c r="K135" i="1"/>
  <c r="K80" i="1"/>
  <c r="H30" i="3"/>
  <c r="B59" i="4" s="1"/>
  <c r="B55" i="4" s="1"/>
  <c r="B61" i="4" s="1"/>
  <c r="L16" i="3"/>
  <c r="H185" i="2"/>
  <c r="H186" i="2" s="1"/>
  <c r="L185" i="2"/>
  <c r="L186" i="2" s="1"/>
  <c r="F186" i="2"/>
  <c r="G27" i="2" s="1"/>
  <c r="D92" i="1" l="1"/>
  <c r="B15" i="4" s="1"/>
  <c r="K31" i="2"/>
  <c r="G31" i="2"/>
  <c r="C89" i="1"/>
  <c r="K29" i="2"/>
  <c r="K30" i="2"/>
  <c r="G29" i="2"/>
  <c r="G30" i="2"/>
  <c r="G26" i="2"/>
  <c r="G28" i="2"/>
  <c r="K28" i="2"/>
  <c r="K26" i="2"/>
  <c r="G185" i="2"/>
  <c r="G22" i="2"/>
  <c r="H135" i="1"/>
  <c r="K359" i="2"/>
  <c r="K357" i="2"/>
  <c r="K355" i="2"/>
  <c r="K353" i="2"/>
  <c r="K351" i="2"/>
  <c r="K330" i="2"/>
  <c r="K309" i="2"/>
  <c r="K307" i="2"/>
  <c r="K305" i="2"/>
  <c r="K286" i="2"/>
  <c r="K269" i="2"/>
  <c r="K267" i="2"/>
  <c r="K265" i="2"/>
  <c r="K263" i="2"/>
  <c r="K261" i="2"/>
  <c r="K238" i="2"/>
  <c r="K236" i="2"/>
  <c r="K219" i="2"/>
  <c r="K217" i="2"/>
  <c r="K215" i="2"/>
  <c r="K213" i="2"/>
  <c r="K211" i="2"/>
  <c r="K209" i="2"/>
  <c r="K344" i="2"/>
  <c r="K342" i="2"/>
  <c r="K340" i="2"/>
  <c r="K319" i="2"/>
  <c r="K317" i="2"/>
  <c r="K315" i="2"/>
  <c r="K298" i="2"/>
  <c r="K296" i="2"/>
  <c r="K294" i="2"/>
  <c r="K277" i="2"/>
  <c r="K275" i="2"/>
  <c r="K252" i="2"/>
  <c r="K250" i="2"/>
  <c r="K248" i="2"/>
  <c r="K229" i="2"/>
  <c r="K227" i="2"/>
  <c r="K202" i="2"/>
  <c r="K200" i="2"/>
  <c r="K337" i="2"/>
  <c r="K335" i="2"/>
  <c r="K333" i="2"/>
  <c r="K312" i="2"/>
  <c r="K291" i="2"/>
  <c r="K289" i="2"/>
  <c r="K272" i="2"/>
  <c r="K245" i="2"/>
  <c r="K243" i="2"/>
  <c r="K241" i="2"/>
  <c r="K224" i="2"/>
  <c r="K222" i="2"/>
  <c r="K197" i="2"/>
  <c r="K168" i="2"/>
  <c r="K166" i="2"/>
  <c r="K164" i="2"/>
  <c r="K145" i="2"/>
  <c r="K143" i="2"/>
  <c r="K141" i="2"/>
  <c r="K122" i="2"/>
  <c r="K120" i="2"/>
  <c r="K118" i="2"/>
  <c r="K103" i="2"/>
  <c r="K101" i="2"/>
  <c r="K349" i="2"/>
  <c r="K347" i="2"/>
  <c r="K326" i="2"/>
  <c r="K324" i="2"/>
  <c r="K322" i="2"/>
  <c r="K314" i="2"/>
  <c r="K303" i="2"/>
  <c r="K301" i="2"/>
  <c r="K282" i="2"/>
  <c r="K280" i="2"/>
  <c r="K274" i="2"/>
  <c r="K259" i="2"/>
  <c r="K257" i="2"/>
  <c r="K255" i="2"/>
  <c r="K232" i="2"/>
  <c r="K205" i="2"/>
  <c r="K199" i="2"/>
  <c r="K184" i="2"/>
  <c r="K182" i="2"/>
  <c r="K180" i="2"/>
  <c r="K178" i="2"/>
  <c r="K176" i="2"/>
  <c r="K170" i="2"/>
  <c r="K343" i="2"/>
  <c r="K334" i="2"/>
  <c r="K325" i="2"/>
  <c r="K313" i="2"/>
  <c r="K295" i="2"/>
  <c r="K273" i="2"/>
  <c r="K247" i="2"/>
  <c r="K216" i="2"/>
  <c r="K208" i="2"/>
  <c r="K177" i="2"/>
  <c r="K154" i="2"/>
  <c r="K138" i="2"/>
  <c r="K131" i="2"/>
  <c r="K129" i="2"/>
  <c r="K115" i="2"/>
  <c r="K94" i="2"/>
  <c r="K92" i="2"/>
  <c r="K90" i="2"/>
  <c r="K88" i="2"/>
  <c r="K86" i="2"/>
  <c r="K63" i="2"/>
  <c r="K61" i="2"/>
  <c r="K44" i="2"/>
  <c r="K42" i="2"/>
  <c r="K40" i="2"/>
  <c r="K38" i="2"/>
  <c r="K36" i="2"/>
  <c r="K34" i="2"/>
  <c r="K352" i="2"/>
  <c r="K346" i="2"/>
  <c r="K328" i="2"/>
  <c r="K316" i="2"/>
  <c r="K292" i="2"/>
  <c r="K285" i="2"/>
  <c r="K276" i="2"/>
  <c r="K264" i="2"/>
  <c r="K258" i="2"/>
  <c r="K237" i="2"/>
  <c r="K228" i="2"/>
  <c r="K198" i="2"/>
  <c r="K171" i="2"/>
  <c r="K156" i="2"/>
  <c r="K136" i="2"/>
  <c r="K133" i="2"/>
  <c r="K113" i="2"/>
  <c r="K110" i="2"/>
  <c r="K69" i="2"/>
  <c r="K67" i="2"/>
  <c r="K59" i="2"/>
  <c r="B26" i="4"/>
  <c r="K336" i="2"/>
  <c r="K327" i="2"/>
  <c r="K297" i="2"/>
  <c r="K270" i="2"/>
  <c r="K249" i="2"/>
  <c r="K231" i="2"/>
  <c r="K218" i="2"/>
  <c r="K210" i="2"/>
  <c r="K201" i="2"/>
  <c r="K179" i="2"/>
  <c r="K173" i="2"/>
  <c r="K151" i="2"/>
  <c r="K149" i="2"/>
  <c r="K147" i="2"/>
  <c r="K140" i="2"/>
  <c r="K135" i="2"/>
  <c r="K128" i="2"/>
  <c r="K126" i="2"/>
  <c r="K112" i="2"/>
  <c r="K98" i="2"/>
  <c r="K96" i="2"/>
  <c r="K77" i="2"/>
  <c r="K75" i="2"/>
  <c r="K73" i="2"/>
  <c r="K54" i="2"/>
  <c r="K52" i="2"/>
  <c r="K21" i="2"/>
  <c r="K19" i="2"/>
  <c r="K354" i="2"/>
  <c r="K348" i="2"/>
  <c r="K318" i="2"/>
  <c r="K306" i="2"/>
  <c r="K300" i="2"/>
  <c r="K287" i="2"/>
  <c r="K279" i="2"/>
  <c r="K278" i="2"/>
  <c r="K266" i="2"/>
  <c r="K239" i="2"/>
  <c r="K234" i="2"/>
  <c r="K221" i="2"/>
  <c r="K204" i="2"/>
  <c r="K195" i="2"/>
  <c r="K165" i="2"/>
  <c r="K162" i="2"/>
  <c r="K160" i="2"/>
  <c r="K158" i="2"/>
  <c r="K142" i="2"/>
  <c r="K130" i="2"/>
  <c r="K119" i="2"/>
  <c r="K107" i="2"/>
  <c r="K105" i="2"/>
  <c r="K356" i="2"/>
  <c r="K329" i="2"/>
  <c r="K321" i="2"/>
  <c r="K320" i="2"/>
  <c r="K308" i="2"/>
  <c r="K302" i="2"/>
  <c r="K284" i="2"/>
  <c r="K268" i="2"/>
  <c r="K223" i="2"/>
  <c r="K206" i="2"/>
  <c r="K167" i="2"/>
  <c r="K134" i="2"/>
  <c r="K123" i="2"/>
  <c r="K111" i="2"/>
  <c r="K102" i="2"/>
  <c r="K70" i="2"/>
  <c r="K68" i="2"/>
  <c r="K66" i="2"/>
  <c r="K49" i="2"/>
  <c r="K47" i="2"/>
  <c r="K358" i="2"/>
  <c r="K338" i="2"/>
  <c r="K331" i="2"/>
  <c r="K310" i="2"/>
  <c r="K262" i="2"/>
  <c r="K256" i="2"/>
  <c r="K235" i="2"/>
  <c r="K226" i="2"/>
  <c r="K220" i="2"/>
  <c r="K196" i="2"/>
  <c r="K175" i="2"/>
  <c r="K174" i="2"/>
  <c r="K169" i="2"/>
  <c r="K161" i="2"/>
  <c r="K159" i="2"/>
  <c r="K146" i="2"/>
  <c r="K108" i="2"/>
  <c r="K106" i="2"/>
  <c r="K84" i="2"/>
  <c r="K82" i="2"/>
  <c r="K281" i="2"/>
  <c r="K271" i="2"/>
  <c r="K244" i="2"/>
  <c r="K132" i="2"/>
  <c r="K121" i="2"/>
  <c r="K114" i="2"/>
  <c r="K81" i="2"/>
  <c r="K78" i="2"/>
  <c r="K43" i="2"/>
  <c r="K35" i="2"/>
  <c r="K24" i="2"/>
  <c r="K253" i="2"/>
  <c r="K89" i="2"/>
  <c r="K20" i="2"/>
  <c r="K15" i="2"/>
  <c r="K339" i="2"/>
  <c r="K290" i="2"/>
  <c r="K183" i="2"/>
  <c r="K150" i="2"/>
  <c r="K125" i="2"/>
  <c r="K100" i="2"/>
  <c r="K97" i="2"/>
  <c r="K93" i="2"/>
  <c r="K57" i="2"/>
  <c r="K46" i="2"/>
  <c r="K16" i="2"/>
  <c r="K45" i="2"/>
  <c r="K251" i="2"/>
  <c r="K212" i="2"/>
  <c r="K172" i="2"/>
  <c r="K153" i="2"/>
  <c r="K116" i="2"/>
  <c r="K72" i="2"/>
  <c r="K60" i="2"/>
  <c r="K51" i="2"/>
  <c r="K48" i="2"/>
  <c r="K37" i="2"/>
  <c r="K32" i="2"/>
  <c r="K242" i="2"/>
  <c r="K71" i="2"/>
  <c r="K283" i="2"/>
  <c r="K152" i="2"/>
  <c r="K127" i="2"/>
  <c r="K87" i="2"/>
  <c r="K83" i="2"/>
  <c r="K80" i="2"/>
  <c r="K341" i="2"/>
  <c r="K293" i="2"/>
  <c r="K233" i="2"/>
  <c r="K155" i="2"/>
  <c r="K139" i="2"/>
  <c r="K74" i="2"/>
  <c r="K62" i="2"/>
  <c r="K56" i="2"/>
  <c r="K53" i="2"/>
  <c r="K39" i="2"/>
  <c r="K25" i="2"/>
  <c r="K23" i="2"/>
  <c r="K18" i="2"/>
  <c r="K214" i="2"/>
  <c r="K50" i="2"/>
  <c r="K17" i="2"/>
  <c r="K181" i="2"/>
  <c r="K137" i="2"/>
  <c r="K76" i="2"/>
  <c r="K64" i="2"/>
  <c r="K58" i="2"/>
  <c r="K41" i="2"/>
  <c r="K33" i="2"/>
  <c r="K323" i="2"/>
  <c r="K207" i="2"/>
  <c r="K148" i="2"/>
  <c r="K144" i="2"/>
  <c r="K91" i="2"/>
  <c r="K79" i="2"/>
  <c r="K254" i="2"/>
  <c r="K65" i="2"/>
  <c r="K260" i="2"/>
  <c r="K104" i="2"/>
  <c r="K22" i="2"/>
  <c r="K345" i="2"/>
  <c r="K109" i="2"/>
  <c r="K230" i="2"/>
  <c r="K240" i="2"/>
  <c r="K350" i="2"/>
  <c r="K246" i="2"/>
  <c r="K203" i="2"/>
  <c r="K157" i="2"/>
  <c r="K117" i="2"/>
  <c r="K55" i="2"/>
  <c r="K288" i="2"/>
  <c r="K311" i="2"/>
  <c r="K13" i="2"/>
  <c r="K299" i="2"/>
  <c r="K163" i="2"/>
  <c r="K332" i="2"/>
  <c r="K225" i="2"/>
  <c r="K14" i="2"/>
  <c r="K124" i="2"/>
  <c r="K85" i="2"/>
  <c r="K99" i="2"/>
  <c r="K95" i="2"/>
  <c r="K304" i="2"/>
  <c r="K194" i="2"/>
  <c r="K185" i="2"/>
  <c r="C122" i="1"/>
  <c r="F114" i="1"/>
  <c r="I114" i="1"/>
  <c r="G343" i="2"/>
  <c r="G341" i="2"/>
  <c r="G339" i="2"/>
  <c r="G320" i="2"/>
  <c r="G318" i="2"/>
  <c r="G316" i="2"/>
  <c r="G297" i="2"/>
  <c r="G295" i="2"/>
  <c r="G293" i="2"/>
  <c r="G278" i="2"/>
  <c r="G276" i="2"/>
  <c r="G253" i="2"/>
  <c r="G251" i="2"/>
  <c r="G249" i="2"/>
  <c r="G247" i="2"/>
  <c r="G228" i="2"/>
  <c r="G226" i="2"/>
  <c r="G201" i="2"/>
  <c r="G174" i="2"/>
  <c r="G172" i="2"/>
  <c r="G359" i="2"/>
  <c r="G357" i="2"/>
  <c r="G355" i="2"/>
  <c r="G353" i="2"/>
  <c r="G351" i="2"/>
  <c r="G330" i="2"/>
  <c r="G309" i="2"/>
  <c r="G307" i="2"/>
  <c r="G305" i="2"/>
  <c r="G286" i="2"/>
  <c r="G269" i="2"/>
  <c r="G267" i="2"/>
  <c r="G265" i="2"/>
  <c r="G263" i="2"/>
  <c r="G261" i="2"/>
  <c r="G238" i="2"/>
  <c r="G236" i="2"/>
  <c r="G219" i="2"/>
  <c r="G217" i="2"/>
  <c r="G215" i="2"/>
  <c r="G213" i="2"/>
  <c r="G211" i="2"/>
  <c r="G209" i="2"/>
  <c r="B25" i="4"/>
  <c r="G348" i="2"/>
  <c r="G346" i="2"/>
  <c r="G327" i="2"/>
  <c r="G325" i="2"/>
  <c r="G323" i="2"/>
  <c r="G302" i="2"/>
  <c r="G300" i="2"/>
  <c r="G283" i="2"/>
  <c r="G281" i="2"/>
  <c r="G258" i="2"/>
  <c r="G256" i="2"/>
  <c r="G233" i="2"/>
  <c r="G231" i="2"/>
  <c r="G206" i="2"/>
  <c r="G204" i="2"/>
  <c r="G183" i="2"/>
  <c r="G181" i="2"/>
  <c r="G179" i="2"/>
  <c r="G177" i="2"/>
  <c r="G156" i="2"/>
  <c r="G154" i="2"/>
  <c r="G135" i="2"/>
  <c r="G133" i="2"/>
  <c r="G131" i="2"/>
  <c r="G112" i="2"/>
  <c r="G110" i="2"/>
  <c r="G338" i="2"/>
  <c r="G337" i="2"/>
  <c r="G335" i="2"/>
  <c r="G333" i="2"/>
  <c r="G312" i="2"/>
  <c r="G292" i="2"/>
  <c r="G291" i="2"/>
  <c r="G289" i="2"/>
  <c r="G272" i="2"/>
  <c r="G246" i="2"/>
  <c r="G245" i="2"/>
  <c r="G243" i="2"/>
  <c r="G241" i="2"/>
  <c r="G225" i="2"/>
  <c r="G224" i="2"/>
  <c r="G222" i="2"/>
  <c r="G197" i="2"/>
  <c r="G168" i="2"/>
  <c r="G166" i="2"/>
  <c r="G164" i="2"/>
  <c r="G298" i="2"/>
  <c r="G280" i="2"/>
  <c r="G271" i="2"/>
  <c r="G260" i="2"/>
  <c r="G250" i="2"/>
  <c r="G244" i="2"/>
  <c r="G232" i="2"/>
  <c r="G230" i="2"/>
  <c r="G214" i="2"/>
  <c r="G202" i="2"/>
  <c r="G180" i="2"/>
  <c r="G153" i="2"/>
  <c r="G152" i="2"/>
  <c r="G150" i="2"/>
  <c r="G148" i="2"/>
  <c r="G141" i="2"/>
  <c r="G127" i="2"/>
  <c r="G125" i="2"/>
  <c r="G118" i="2"/>
  <c r="G97" i="2"/>
  <c r="G78" i="2"/>
  <c r="G76" i="2"/>
  <c r="G74" i="2"/>
  <c r="G72" i="2"/>
  <c r="G53" i="2"/>
  <c r="G51" i="2"/>
  <c r="G20" i="2"/>
  <c r="G358" i="2"/>
  <c r="G349" i="2"/>
  <c r="G332" i="2"/>
  <c r="G331" i="2"/>
  <c r="G319" i="2"/>
  <c r="G311" i="2"/>
  <c r="G310" i="2"/>
  <c r="G301" i="2"/>
  <c r="G299" i="2"/>
  <c r="G262" i="2"/>
  <c r="G235" i="2"/>
  <c r="G205" i="2"/>
  <c r="G203" i="2"/>
  <c r="G196" i="2"/>
  <c r="G170" i="2"/>
  <c r="G169" i="2"/>
  <c r="G161" i="2"/>
  <c r="G159" i="2"/>
  <c r="G143" i="2"/>
  <c r="G120" i="2"/>
  <c r="G109" i="2"/>
  <c r="G108" i="2"/>
  <c r="G106" i="2"/>
  <c r="G85" i="2"/>
  <c r="G84" i="2"/>
  <c r="G82" i="2"/>
  <c r="G80" i="2"/>
  <c r="G57" i="2"/>
  <c r="G350" i="2"/>
  <c r="G340" i="2"/>
  <c r="G334" i="2"/>
  <c r="G322" i="2"/>
  <c r="G313" i="2"/>
  <c r="G282" i="2"/>
  <c r="G273" i="2"/>
  <c r="G252" i="2"/>
  <c r="G216" i="2"/>
  <c r="G208" i="2"/>
  <c r="G182" i="2"/>
  <c r="G145" i="2"/>
  <c r="G138" i="2"/>
  <c r="G122" i="2"/>
  <c r="G115" i="2"/>
  <c r="G101" i="2"/>
  <c r="G94" i="2"/>
  <c r="G92" i="2"/>
  <c r="G90" i="2"/>
  <c r="G88" i="2"/>
  <c r="G86" i="2"/>
  <c r="G63" i="2"/>
  <c r="G61" i="2"/>
  <c r="G44" i="2"/>
  <c r="G42" i="2"/>
  <c r="G40" i="2"/>
  <c r="G38" i="2"/>
  <c r="G36" i="2"/>
  <c r="G34" i="2"/>
  <c r="G352" i="2"/>
  <c r="G303" i="2"/>
  <c r="G285" i="2"/>
  <c r="G264" i="2"/>
  <c r="G255" i="2"/>
  <c r="G237" i="2"/>
  <c r="G198" i="2"/>
  <c r="G171" i="2"/>
  <c r="G103" i="2"/>
  <c r="G354" i="2"/>
  <c r="G315" i="2"/>
  <c r="G306" i="2"/>
  <c r="G288" i="2"/>
  <c r="G287" i="2"/>
  <c r="G275" i="2"/>
  <c r="G266" i="2"/>
  <c r="G257" i="2"/>
  <c r="G240" i="2"/>
  <c r="G239" i="2"/>
  <c r="G227" i="2"/>
  <c r="G221" i="2"/>
  <c r="G165" i="2"/>
  <c r="G163" i="2"/>
  <c r="G162" i="2"/>
  <c r="G160" i="2"/>
  <c r="G158" i="2"/>
  <c r="G142" i="2"/>
  <c r="G130" i="2"/>
  <c r="G119" i="2"/>
  <c r="G107" i="2"/>
  <c r="G105" i="2"/>
  <c r="G83" i="2"/>
  <c r="G81" i="2"/>
  <c r="G58" i="2"/>
  <c r="G56" i="2"/>
  <c r="G356" i="2"/>
  <c r="G347" i="2"/>
  <c r="G345" i="2"/>
  <c r="G329" i="2"/>
  <c r="G317" i="2"/>
  <c r="G308" i="2"/>
  <c r="G277" i="2"/>
  <c r="G268" i="2"/>
  <c r="G259" i="2"/>
  <c r="G229" i="2"/>
  <c r="G223" i="2"/>
  <c r="G167" i="2"/>
  <c r="G134" i="2"/>
  <c r="G124" i="2"/>
  <c r="G123" i="2"/>
  <c r="G111" i="2"/>
  <c r="G102" i="2"/>
  <c r="G326" i="2"/>
  <c r="G173" i="2"/>
  <c r="G137" i="2"/>
  <c r="G99" i="2"/>
  <c r="G73" i="2"/>
  <c r="G70" i="2"/>
  <c r="G64" i="2"/>
  <c r="G52" i="2"/>
  <c r="G49" i="2"/>
  <c r="G41" i="2"/>
  <c r="G33" i="2"/>
  <c r="G218" i="2"/>
  <c r="G210" i="2"/>
  <c r="G144" i="2"/>
  <c r="G128" i="2"/>
  <c r="G91" i="2"/>
  <c r="G71" i="2"/>
  <c r="G67" i="2"/>
  <c r="G50" i="2"/>
  <c r="G19" i="2"/>
  <c r="G342" i="2"/>
  <c r="G304" i="2"/>
  <c r="G294" i="2"/>
  <c r="G248" i="2"/>
  <c r="G140" i="2"/>
  <c r="G132" i="2"/>
  <c r="G129" i="2"/>
  <c r="G121" i="2"/>
  <c r="G114" i="2"/>
  <c r="G75" i="2"/>
  <c r="G54" i="2"/>
  <c r="G43" i="2"/>
  <c r="G35" i="2"/>
  <c r="G24" i="2"/>
  <c r="G87" i="2"/>
  <c r="G290" i="2"/>
  <c r="G200" i="2"/>
  <c r="G176" i="2"/>
  <c r="G147" i="2"/>
  <c r="G100" i="2"/>
  <c r="G93" i="2"/>
  <c r="G69" i="2"/>
  <c r="G55" i="2"/>
  <c r="G46" i="2"/>
  <c r="G21" i="2"/>
  <c r="G16" i="2"/>
  <c r="G212" i="2"/>
  <c r="G117" i="2"/>
  <c r="G116" i="2"/>
  <c r="G77" i="2"/>
  <c r="G66" i="2"/>
  <c r="G60" i="2"/>
  <c r="G48" i="2"/>
  <c r="G37" i="2"/>
  <c r="G344" i="2"/>
  <c r="G324" i="2"/>
  <c r="G296" i="2"/>
  <c r="G149" i="2"/>
  <c r="G104" i="2"/>
  <c r="G178" i="2"/>
  <c r="G155" i="2"/>
  <c r="G68" i="2"/>
  <c r="G62" i="2"/>
  <c r="G39" i="2"/>
  <c r="G25" i="2"/>
  <c r="G23" i="2"/>
  <c r="G336" i="2"/>
  <c r="G242" i="2"/>
  <c r="G184" i="2"/>
  <c r="G151" i="2"/>
  <c r="G126" i="2"/>
  <c r="G98" i="2"/>
  <c r="G89" i="2"/>
  <c r="G47" i="2"/>
  <c r="G18" i="2"/>
  <c r="G17" i="2"/>
  <c r="G15" i="2"/>
  <c r="G96" i="2"/>
  <c r="G32" i="2"/>
  <c r="G13" i="2"/>
  <c r="G199" i="2"/>
  <c r="G79" i="2"/>
  <c r="G270" i="2"/>
  <c r="G220" i="2"/>
  <c r="G175" i="2"/>
  <c r="G146" i="2"/>
  <c r="G157" i="2"/>
  <c r="G274" i="2"/>
  <c r="G45" i="2"/>
  <c r="G195" i="2"/>
  <c r="G284" i="2"/>
  <c r="G65" i="2"/>
  <c r="G279" i="2"/>
  <c r="G59" i="2"/>
  <c r="G234" i="2"/>
  <c r="G254" i="2"/>
  <c r="G321" i="2"/>
  <c r="G95" i="2"/>
  <c r="G314" i="2"/>
  <c r="G113" i="2"/>
  <c r="G328" i="2"/>
  <c r="G139" i="2"/>
  <c r="G207" i="2"/>
  <c r="G136" i="2"/>
  <c r="G14" i="2"/>
  <c r="G194" i="2"/>
  <c r="L30" i="3"/>
  <c r="M16" i="3"/>
  <c r="M30" i="3" s="1"/>
  <c r="L80" i="1"/>
  <c r="B11" i="4" l="1"/>
  <c r="B90" i="1"/>
  <c r="C91" i="1" s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<sst xmlns="http://schemas.openxmlformats.org/spreadsheetml/2006/main" count="857" uniqueCount="445">
  <si>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</si>
  <si>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</si>
  <si>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</si>
  <si>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</si>
  <si>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</si>
  <si>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</si>
  <si>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</si>
  <si>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</si>
  <si>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</si>
  <si>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</si>
  <si>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</si>
  <si>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</si>
  <si>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</si>
  <si>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</si>
  <si>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</si>
  <si>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</si>
  <si>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</si>
  <si>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</si>
  <si>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</si>
  <si>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</si>
  <si>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</si>
  <si>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</si>
  <si>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</si>
  <si>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</si>
  <si>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</si>
  <si>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</si>
  <si>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</si>
  <si>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</si>
  <si>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</si>
  <si>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</si>
  <si>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</si>
  <si>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</si>
  <si>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</si>
  <si>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</si>
  <si>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</si>
  <si>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</si>
  <si>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</si>
  <si>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</si>
  <si>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</si>
  <si>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</si>
  <si>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</si>
  <si>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</si>
  <si>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</si>
  <si>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</si>
  <si>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</si>
  <si>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</si>
  <si>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</si>
  <si>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</si>
  <si>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</si>
  <si>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</si>
  <si>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</si>
  <si>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</si>
  <si>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</si>
  <si>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</si>
  <si>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</si>
  <si>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</si>
  <si>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</si>
  <si>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</si>
  <si>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</si>
  <si>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</si>
  <si>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</si>
  <si>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</si>
  <si>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</si>
  <si>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</si>
  <si>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</si>
  <si>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</si>
  <si>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</si>
  <si>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</si>
  <si>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</si>
  <si>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</si>
  <si>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</si>
  <si>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</si>
  <si>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</si>
  <si>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</si>
  <si>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</si>
  <si>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</si>
  <si>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</si>
  <si>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</si>
  <si>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</si>
  <si>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</si>
  <si>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</si>
  <si>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</si>
  <si>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</si>
  <si>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</si>
  <si>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</si>
  <si>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</si>
  <si>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</si>
  <si>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</si>
  <si>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</si>
  <si>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</si>
  <si>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</si>
  <si>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</si>
  <si>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</si>
  <si>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</si>
  <si>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</si>
  <si>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</si>
  <si>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</si>
  <si>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</si>
  <si>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</si>
  <si>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</si>
  <si>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</si>
  <si>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</si>
  <si>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</si>
  <si>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</si>
  <si>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</si>
  <si>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</si>
  <si>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</si>
  <si>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</si>
  <si>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</si>
  <si>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</si>
  <si>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</si>
  <si>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</si>
  <si>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</si>
  <si>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</si>
  <si>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</si>
  <si>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</si>
  <si>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</si>
  <si>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</si>
  <si>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</si>
  <si>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</si>
  <si>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</si>
  <si>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</si>
  <si>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</si>
  <si>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</si>
  <si>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</si>
  <si>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</si>
  <si>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</si>
  <si>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</si>
  <si>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</si>
  <si>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</si>
  <si>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</si>
  <si>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</si>
  <si>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</si>
  <si>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</si>
  <si>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</si>
  <si>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</si>
  <si>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</si>
  <si>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</si>
  <si>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</si>
  <si>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</si>
  <si>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</si>
  <si>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</si>
  <si>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</si>
  <si>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</si>
  <si>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</si>
  <si>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</si>
  <si>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</si>
  <si>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</si>
  <si>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</si>
  <si>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</si>
  <si>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</si>
  <si>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</si>
  <si>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</si>
  <si>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</si>
  <si>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</si>
  <si>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</si>
  <si>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</si>
  <si>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</si>
  <si>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</si>
  <si>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</si>
  <si>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</si>
  <si>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</si>
  <si>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</si>
  <si>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</si>
  <si>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</si>
  <si>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</si>
  <si>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</si>
  <si>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</si>
  <si>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</si>
  <si>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</si>
  <si>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</si>
  <si>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</si>
  <si>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</si>
  <si>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</si>
  <si>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</si>
  <si>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</si>
  <si>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</si>
  <si>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</si>
  <si>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</si>
  <si>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</si>
  <si>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</si>
  <si>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</si>
  <si>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</si>
  <si>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</si>
  <si>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</si>
  <si>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</si>
  <si>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</si>
  <si>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</si>
  <si>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</si>
  <si>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</si>
  <si>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</si>
  <si>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</si>
  <si>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</si>
  <si>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</si>
  <si>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</si>
  <si>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</si>
  <si>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</si>
  <si>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</si>
  <si>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</si>
  <si>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</si>
  <si>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</si>
  <si>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</si>
  <si>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</si>
  <si>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</si>
  <si>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</si>
  <si>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</si>
  <si>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</si>
  <si>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</si>
  <si>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</si>
  <si>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</si>
  <si>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</si>
  <si>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</si>
  <si>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</si>
  <si>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</si>
  <si>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</si>
  <si>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</si>
  <si>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</si>
  <si>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</si>
  <si>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</si>
  <si>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</si>
  <si>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</si>
  <si>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</si>
  <si>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</si>
  <si>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</si>
  <si>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</si>
  <si>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</si>
  <si>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</si>
  <si>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</si>
  <si>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</si>
  <si>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</si>
  <si>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</si>
  <si>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</si>
  <si>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</si>
  <si>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</si>
  <si>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</si>
  <si>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</si>
  <si>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</si>
  <si>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</si>
  <si>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</si>
  <si>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</si>
  <si>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</si>
  <si>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</si>
  <si>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</si>
  <si>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</si>
  <si>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</si>
  <si>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</si>
  <si>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</si>
  <si>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</si>
  <si>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</si>
  <si>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</si>
  <si>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</si>
  <si>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</si>
  <si>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</si>
  <si>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</si>
  <si>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</si>
  <si>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</si>
  <si>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</si>
  <si>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</si>
  <si>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</si>
  <si>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</si>
  <si>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</si>
  <si>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</si>
  <si>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</si>
  <si>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</si>
  <si>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</si>
  <si>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</si>
  <si>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</si>
  <si>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</si>
  <si>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</si>
  <si>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</si>
  <si>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</si>
  <si>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</si>
  <si>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</si>
  <si>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</si>
  <si>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</si>
  <si>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</si>
  <si>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</si>
  <si>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</si>
  <si>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</si>
  <si>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</si>
  <si>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</si>
  <si>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</si>
  <si>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</si>
  <si>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</si>
  <si>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</si>
  <si>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</si>
  <si>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</si>
  <si>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</si>
  <si>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</si>
  <si>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</si>
  <si>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</si>
  <si>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</si>
  <si>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</si>
  <si>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</si>
  <si>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</si>
  <si>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</si>
  <si>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</si>
  <si>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</si>
  <si>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</si>
  <si>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</si>
  <si>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</si>
  <si>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</si>
  <si>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</si>
  <si>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</si>
  <si>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</si>
  <si>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</si>
  <si>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</si>
  <si>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</si>
  <si>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</si>
  <si>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</si>
  <si>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</si>
  <si>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</si>
  <si>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</si>
  <si>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</si>
  <si>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</si>
  <si>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</si>
  <si>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</si>
  <si>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</si>
  <si>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</si>
  <si>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</si>
  <si>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</si>
  <si>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</si>
  <si>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</si>
  <si>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</si>
  <si>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</si>
  <si>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</si>
  <si>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</si>
  <si>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</si>
  <si>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</si>
  <si>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</si>
  <si>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</si>
  <si>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</si>
  <si>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</si>
  <si>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</si>
  <si>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</si>
  <si>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</si>
  <si>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</si>
  <si>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</si>
  <si>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</si>
  <si>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</si>
  <si>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</si>
  <si>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</si>
  <si>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</si>
  <si>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</si>
  <si>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</si>
  <si>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</si>
  <si>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</si>
  <si>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</si>
  <si>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</si>
  <si>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</si>
  <si>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</si>
  <si>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</si>
  <si>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</si>
  <si>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</si>
  <si>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</si>
  <si>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</si>
  <si>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</si>
  <si>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</si>
  <si>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</si>
  <si>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</si>
  <si>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</si>
  <si>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</si>
  <si>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</si>
  <si>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</si>
  <si>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</si>
  <si>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</si>
  <si>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</si>
  <si>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</si>
  <si>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</si>
  <si>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</si>
  <si>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</si>
  <si>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</si>
  <si>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</si>
  <si>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</si>
  <si>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</si>
  <si>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</si>
  <si>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</si>
  <si>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</si>
  <si>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</si>
  <si>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</si>
  <si>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</si>
  <si>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</si>
  <si>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</si>
  <si>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</si>
  <si>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</si>
  <si>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</si>
  <si>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</si>
  <si>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</si>
  <si>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</si>
  <si>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</si>
  <si>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</si>
  <si>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</si>
  <si>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</si>
  <si>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</si>
  <si>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</si>
  <si>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</si>
  <si>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</si>
  <si>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</si>
  <si>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</si>
  <si>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</si>
  <si>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</si>
  <si>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</si>
  <si>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</si>
  <si>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</si>
  <si>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</si>
  <si>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</si>
  <si>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</si>
  <si>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</si>
  <si>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</si>
  <si>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</si>
  <si>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</si>
  <si>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</si>
  <si>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</si>
  <si>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</si>
  <si>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</si>
  <si>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</si>
  <si>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</si>
  <si>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</si>
  <si>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</si>
  <si>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</si>
  <si>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</si>
  <si>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</si>
  <si>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</si>
  <si>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</si>
  <si>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</si>
  <si>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</si>
  <si>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</si>
  <si>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</si>
  <si>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</si>
  <si>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</si>
  <si>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</si>
  <si>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</si>
  <si>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</si>
  <si>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t>03 422</t>
  </si>
  <si>
    <t>03 541</t>
  </si>
  <si>
    <t>03 542</t>
  </si>
  <si>
    <t>03 544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</si>
  <si>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</si>
  <si>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</si>
  <si>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</si>
  <si>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JANEIRO A FEVEREIRO DE 2023/BIMESTRE JANEIRO - FEVEREIRO</t>
  </si>
  <si>
    <t>03 273</t>
  </si>
  <si>
    <t>FONTE: Sistema FIPLAN, Unidade Responsável: SEFAZ/SATE. Emissão: 04/04/2023</t>
  </si>
  <si>
    <t>Em 31 de dezembro de 2022</t>
  </si>
  <si>
    <t>Em 31 de dezembro 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</si>
</sst>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6" xfId="0" applyNumberFormat="1" applyFont="1" applyBorder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topLeftCell="A3" zoomScale="95" zoomScaleNormal="95" workbookViewId="0">
      <selection activeCell="I28" sqref="I28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1.25" customHeight="1">
      <c r="A2" s="2"/>
      <c r="K2" s="1" t="s">
        <v>439</v>
      </c>
      <c r="L2" s="1">
        <v>1</v>
      </c>
    </row>
    <row r="3" spans="1:12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>
      <c r="A4" s="284" t="s">
        <v>431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>
      <c r="A5" s="282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</row>
    <row r="7" spans="1:12">
      <c r="A7" s="284" t="s">
        <v>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>
      <c r="A8" s="282" t="s">
        <v>440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9"/>
      <c r="J9" s="259"/>
      <c r="K9" s="4"/>
    </row>
    <row r="10" spans="1:12" ht="11.25" customHeight="1">
      <c r="A10" s="5" t="s">
        <v>5</v>
      </c>
      <c r="E10" s="6"/>
      <c r="H10" s="7"/>
      <c r="I10" s="259"/>
      <c r="J10" s="8"/>
      <c r="L10" s="8" t="s">
        <v>6</v>
      </c>
    </row>
    <row r="11" spans="1:12" ht="11.25" customHeight="1">
      <c r="A11" s="9"/>
      <c r="B11" s="286" t="s">
        <v>7</v>
      </c>
      <c r="C11" s="286"/>
      <c r="D11" s="286" t="s">
        <v>8</v>
      </c>
      <c r="E11" s="286"/>
      <c r="F11" s="287" t="s">
        <v>9</v>
      </c>
      <c r="G11" s="287"/>
      <c r="H11" s="287"/>
      <c r="I11" s="287"/>
      <c r="J11" s="287"/>
      <c r="K11" s="287"/>
      <c r="L11" s="10" t="s">
        <v>10</v>
      </c>
    </row>
    <row r="12" spans="1:12" ht="12.75" customHeight="1">
      <c r="A12" s="11" t="s">
        <v>11</v>
      </c>
      <c r="B12" s="286"/>
      <c r="C12" s="286"/>
      <c r="D12" s="286"/>
      <c r="E12" s="286"/>
      <c r="F12" s="288" t="s">
        <v>12</v>
      </c>
      <c r="G12" s="288"/>
      <c r="H12" s="12" t="s">
        <v>13</v>
      </c>
      <c r="I12" s="288" t="s">
        <v>14</v>
      </c>
      <c r="J12" s="288"/>
      <c r="K12" s="13" t="s">
        <v>13</v>
      </c>
      <c r="L12" s="14"/>
    </row>
    <row r="13" spans="1:12" ht="11.25" customHeight="1">
      <c r="A13" s="15"/>
      <c r="B13" s="16"/>
      <c r="C13" s="17"/>
      <c r="D13" s="289" t="s">
        <v>15</v>
      </c>
      <c r="E13" s="289"/>
      <c r="F13" s="289" t="s">
        <v>16</v>
      </c>
      <c r="G13" s="289"/>
      <c r="H13" s="19" t="s">
        <v>17</v>
      </c>
      <c r="I13" s="289" t="s">
        <v>18</v>
      </c>
      <c r="J13" s="289"/>
      <c r="K13" s="20" t="s">
        <v>19</v>
      </c>
      <c r="L13" s="18" t="s">
        <v>20</v>
      </c>
    </row>
    <row r="14" spans="1:12">
      <c r="A14" s="276" t="s">
        <v>21</v>
      </c>
      <c r="B14" s="21"/>
      <c r="C14" s="22">
        <f>SUM(C15,C55,C56,C79)</f>
        <v>67138651</v>
      </c>
      <c r="D14" s="23"/>
      <c r="E14" s="22">
        <f>SUM(E15,E55,E56,E79)</f>
        <v>67138651</v>
      </c>
      <c r="F14" s="23"/>
      <c r="G14" s="22">
        <f>SUM(G15,G55,G56,G79)</f>
        <v>10001358.73</v>
      </c>
      <c r="H14" s="24">
        <f t="shared" ref="H14:H53" si="0">IF(AND(G14="",E14=""),"",IF(AND(G14&gt;0,E14&gt;0),G14/E14,0))</f>
        <v>0.14896573852816913</v>
      </c>
      <c r="I14" s="25"/>
      <c r="J14" s="22">
        <f>SUM(J15,J55,J56,J79)</f>
        <v>10001358.73</v>
      </c>
      <c r="K14" s="24">
        <f t="shared" ref="K14:K45" si="1">IF(AND(J14="",E14=""),"",IF(AND(J14&gt;0,E14&gt;0),J14/E14,0))</f>
        <v>0.14896573852816913</v>
      </c>
      <c r="L14" s="26">
        <f t="shared" ref="L14:L45" si="2">E14-J14</f>
        <v>57137292.269999996</v>
      </c>
    </row>
    <row r="15" spans="1:12">
      <c r="A15" s="27" t="s">
        <v>22</v>
      </c>
      <c r="B15" s="21"/>
      <c r="C15" s="28">
        <f>SUM(C16,C20,C25,C33,C34,C35,C41,C50)</f>
        <v>67138651</v>
      </c>
      <c r="D15" s="29"/>
      <c r="E15" s="28">
        <f>SUM(E16,E20,E25,E33,E34,E35,E41,E50)</f>
        <v>67138651</v>
      </c>
      <c r="F15" s="29"/>
      <c r="G15" s="28">
        <f>SUM(G16,G20,G25,G33,G34,G35,G41,G50)</f>
        <v>10001358.73</v>
      </c>
      <c r="H15" s="30">
        <f t="shared" si="0"/>
        <v>0.14896573852816913</v>
      </c>
      <c r="I15" s="31"/>
      <c r="J15" s="28">
        <f>SUM(J16,J20,J25,J33,J34,J35,J41,J50)</f>
        <v>10001358.73</v>
      </c>
      <c r="K15" s="30">
        <f t="shared" si="1"/>
        <v>0.14896573852816913</v>
      </c>
      <c r="L15" s="26">
        <f t="shared" si="2"/>
        <v>57137292.269999996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56699606</v>
      </c>
      <c r="D20" s="29"/>
      <c r="E20" s="28">
        <f>SUM(E21:E24)</f>
        <v>56699606</v>
      </c>
      <c r="F20" s="29"/>
      <c r="G20" s="28">
        <f>SUM(G21:G24)</f>
        <v>6473890.9400000004</v>
      </c>
      <c r="H20" s="30">
        <f t="shared" si="0"/>
        <v>0.11417876413462204</v>
      </c>
      <c r="I20" s="31"/>
      <c r="J20" s="28">
        <f>SUM(J21:J24)</f>
        <v>6473890.9400000004</v>
      </c>
      <c r="K20" s="30">
        <f t="shared" si="1"/>
        <v>0.11417876413462204</v>
      </c>
      <c r="L20" s="26">
        <f t="shared" si="2"/>
        <v>50225715.060000002</v>
      </c>
    </row>
    <row r="21" spans="1:12" ht="15.75" customHeight="1">
      <c r="A21" s="27" t="s">
        <v>28</v>
      </c>
      <c r="B21" s="21"/>
      <c r="C21" s="28">
        <v>32273911</v>
      </c>
      <c r="D21" s="29"/>
      <c r="E21" s="28">
        <v>32273911</v>
      </c>
      <c r="F21" s="29"/>
      <c r="G21" s="28">
        <f>2300676.77+2241724.89</f>
        <v>4542401.66</v>
      </c>
      <c r="H21" s="30">
        <f t="shared" si="0"/>
        <v>0.14074531159238804</v>
      </c>
      <c r="I21" s="31"/>
      <c r="J21" s="28">
        <f>G21</f>
        <v>4542401.66</v>
      </c>
      <c r="K21" s="30">
        <f t="shared" si="1"/>
        <v>0.14074531159238804</v>
      </c>
      <c r="L21" s="26">
        <f t="shared" si="2"/>
        <v>27731509.34</v>
      </c>
    </row>
    <row r="22" spans="1:12" ht="17.25" customHeight="1">
      <c r="A22" s="27" t="s">
        <v>29</v>
      </c>
      <c r="B22" s="21"/>
      <c r="C22" s="28">
        <v>24425695</v>
      </c>
      <c r="D22" s="29"/>
      <c r="E22" s="28">
        <v>24425695</v>
      </c>
      <c r="F22" s="29"/>
      <c r="G22" s="28">
        <f>843374.7+1088114.58</f>
        <v>1931489.28</v>
      </c>
      <c r="H22" s="30">
        <f t="shared" si="0"/>
        <v>7.9076123729539732E-2</v>
      </c>
      <c r="I22" s="31"/>
      <c r="J22" s="28">
        <f>G22</f>
        <v>1931489.28</v>
      </c>
      <c r="K22" s="30">
        <f t="shared" si="1"/>
        <v>7.9076123729539732E-2</v>
      </c>
      <c r="L22" s="26">
        <f t="shared" si="2"/>
        <v>22494205.719999999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v>10439045</v>
      </c>
      <c r="D25" s="29"/>
      <c r="E25" s="28">
        <v>10439045</v>
      </c>
      <c r="F25" s="29"/>
      <c r="G25" s="28">
        <f>SUM(G26:G32)</f>
        <v>3319834.0500000003</v>
      </c>
      <c r="H25" s="30">
        <f t="shared" si="0"/>
        <v>0.31802085822984766</v>
      </c>
      <c r="I25" s="31"/>
      <c r="J25" s="28">
        <f>SUM(J26:J32)</f>
        <v>3319834.0500000003</v>
      </c>
      <c r="K25" s="30">
        <f t="shared" si="1"/>
        <v>0.31802085822984766</v>
      </c>
      <c r="L25" s="26">
        <f t="shared" si="2"/>
        <v>7119210.9499999993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10439045</v>
      </c>
      <c r="D27" s="29"/>
      <c r="E27" s="28">
        <v>10439045</v>
      </c>
      <c r="F27" s="29"/>
      <c r="G27" s="28">
        <f>2930447.74+369886.31</f>
        <v>3300334.0500000003</v>
      </c>
      <c r="H27" s="30">
        <f t="shared" si="0"/>
        <v>0.31615287126360697</v>
      </c>
      <c r="I27" s="31"/>
      <c r="J27" s="28">
        <f>G27</f>
        <v>3300334.0500000003</v>
      </c>
      <c r="K27" s="30">
        <f t="shared" si="1"/>
        <v>0.31615287126360697</v>
      </c>
      <c r="L27" s="26">
        <f t="shared" si="2"/>
        <v>7138710.9499999993</v>
      </c>
    </row>
    <row r="28" spans="1:12" ht="25.5">
      <c r="A28" s="32" t="s">
        <v>35</v>
      </c>
      <c r="B28" s="21"/>
      <c r="C28" s="28">
        <v>84142</v>
      </c>
      <c r="D28" s="29"/>
      <c r="E28" s="28">
        <v>84142</v>
      </c>
      <c r="F28" s="29"/>
      <c r="G28" s="28">
        <f>19500</f>
        <v>19500</v>
      </c>
      <c r="H28" s="30">
        <f t="shared" si="0"/>
        <v>0.23175108744741033</v>
      </c>
      <c r="I28" s="31"/>
      <c r="J28" s="28">
        <f>G28</f>
        <v>19500</v>
      </c>
      <c r="K28" s="30">
        <f t="shared" si="1"/>
        <v>0.23175108744741033</v>
      </c>
      <c r="L28" s="26">
        <f t="shared" si="2"/>
        <v>64642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7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207633.74</v>
      </c>
      <c r="H50" s="30">
        <f t="shared" si="0"/>
        <v>0</v>
      </c>
      <c r="I50" s="31"/>
      <c r="J50" s="28">
        <f>SUM(J51:J54)</f>
        <v>207633.74</v>
      </c>
      <c r="K50" s="30">
        <f t="shared" si="3"/>
        <v>0</v>
      </c>
      <c r="L50" s="26">
        <f t="shared" si="4"/>
        <v>-207633.74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f>132167.93+75465.81</f>
        <v>207633.74</v>
      </c>
      <c r="H52" s="30">
        <f t="shared" si="0"/>
        <v>0</v>
      </c>
      <c r="I52" s="31"/>
      <c r="J52" s="28">
        <f>G52</f>
        <v>207633.74</v>
      </c>
      <c r="K52" s="30">
        <f t="shared" si="3"/>
        <v>0</v>
      </c>
      <c r="L52" s="26">
        <f t="shared" si="4"/>
        <v>-207633.74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8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64709669</v>
      </c>
      <c r="D80" s="29"/>
      <c r="E80" s="28">
        <v>64709669</v>
      </c>
      <c r="F80" s="29"/>
      <c r="G80" s="28">
        <f>4601353.54+4483449.78</f>
        <v>9084803.3200000003</v>
      </c>
      <c r="H80" s="37">
        <f t="shared" si="5"/>
        <v>0.14039328991158956</v>
      </c>
      <c r="I80" s="31"/>
      <c r="J80" s="28">
        <f>J142</f>
        <v>9084803.3200000003</v>
      </c>
      <c r="K80" s="37">
        <f t="shared" si="6"/>
        <v>0.14039328991158956</v>
      </c>
      <c r="L80" s="26">
        <f t="shared" si="7"/>
        <v>55624865.68</v>
      </c>
    </row>
    <row r="81" spans="1:14">
      <c r="A81" s="38" t="s">
        <v>82</v>
      </c>
      <c r="B81" s="41"/>
      <c r="C81" s="40">
        <f>SUM(C14,C80)</f>
        <v>131848320</v>
      </c>
      <c r="D81" s="39"/>
      <c r="E81" s="40">
        <f>SUM(E14,E80)</f>
        <v>131848320</v>
      </c>
      <c r="F81" s="39"/>
      <c r="G81" s="40">
        <f>SUM(G14,G80)</f>
        <v>19086162.050000001</v>
      </c>
      <c r="H81" s="24">
        <f t="shared" si="5"/>
        <v>0.14475847739281017</v>
      </c>
      <c r="I81" s="41"/>
      <c r="J81" s="40">
        <f>SUM(J14,J80)</f>
        <v>19086162.050000001</v>
      </c>
      <c r="K81" s="30">
        <f t="shared" si="6"/>
        <v>0.14475847739281017</v>
      </c>
      <c r="L81" s="42">
        <f>E81-J81</f>
        <v>112762157.95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131848320</v>
      </c>
      <c r="D89" s="55"/>
      <c r="E89" s="40">
        <f>SUM(E81,E82)</f>
        <v>131848320</v>
      </c>
      <c r="F89" s="55"/>
      <c r="G89" s="40">
        <f>SUM(G81,G82)</f>
        <v>19086162.050000001</v>
      </c>
      <c r="H89" s="24">
        <f t="shared" si="5"/>
        <v>0.14475847739281017</v>
      </c>
      <c r="I89" s="56"/>
      <c r="J89" s="40">
        <f>SUM(J81,J82)</f>
        <v>19086162.050000001</v>
      </c>
      <c r="K89" s="48">
        <f t="shared" si="6"/>
        <v>0.14475847739281017</v>
      </c>
      <c r="L89" s="42">
        <f t="shared" si="7"/>
        <v>112762157.95</v>
      </c>
      <c r="M89" s="57"/>
      <c r="N89" s="43"/>
    </row>
    <row r="90" spans="1:14" ht="15" customHeight="1">
      <c r="A90" s="38" t="s">
        <v>89</v>
      </c>
      <c r="B90" s="290">
        <f>B122-C89</f>
        <v>601084233</v>
      </c>
      <c r="C90" s="291"/>
      <c r="D90" s="292"/>
      <c r="E90" s="292"/>
      <c r="F90" s="292"/>
      <c r="G90" s="292"/>
      <c r="H90" s="58"/>
      <c r="I90" s="293">
        <f>IF((H122+L122)&gt;J89,(H122+L122)-J89,0)</f>
        <v>70139179.390000001</v>
      </c>
      <c r="J90" s="293"/>
      <c r="K90" s="58"/>
      <c r="L90" s="58"/>
      <c r="M90" s="43"/>
      <c r="N90" s="43"/>
    </row>
    <row r="91" spans="1:14">
      <c r="A91" s="59" t="s">
        <v>90</v>
      </c>
      <c r="B91" s="60"/>
      <c r="C91" s="272">
        <f>C89+B90</f>
        <v>732932553</v>
      </c>
      <c r="D91" s="294">
        <f>E89+D90</f>
        <v>131848320</v>
      </c>
      <c r="E91" s="294"/>
      <c r="F91" s="294">
        <f>G89+F90</f>
        <v>19086162.050000001</v>
      </c>
      <c r="G91" s="294"/>
      <c r="H91" s="228"/>
      <c r="I91" s="229"/>
      <c r="J91" s="272">
        <f>J89+I90</f>
        <v>89225341.439999998</v>
      </c>
      <c r="K91" s="228"/>
      <c r="L91" s="273">
        <f>L89+L90</f>
        <v>112762157.95</v>
      </c>
    </row>
    <row r="92" spans="1:14">
      <c r="A92" s="61" t="s">
        <v>91</v>
      </c>
      <c r="B92" s="295">
        <f>SUM(C92:C95)</f>
        <v>0</v>
      </c>
      <c r="C92" s="295"/>
      <c r="D92" s="296">
        <f>SUM(E92:E95)</f>
        <v>0</v>
      </c>
      <c r="E92" s="296"/>
      <c r="F92" s="292"/>
      <c r="G92" s="292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2"/>
      <c r="J93" s="292"/>
      <c r="K93" s="66"/>
      <c r="L93" s="66"/>
    </row>
    <row r="94" spans="1:14">
      <c r="A94" s="72" t="s">
        <v>93</v>
      </c>
      <c r="B94" s="292"/>
      <c r="C94" s="292"/>
      <c r="D94" s="69"/>
      <c r="E94" s="40">
        <v>0</v>
      </c>
      <c r="F94" s="292"/>
      <c r="G94" s="292"/>
      <c r="H94" s="63"/>
      <c r="I94" s="64"/>
      <c r="J94" s="65"/>
      <c r="K94" s="66"/>
      <c r="L94" s="66"/>
    </row>
    <row r="95" spans="1:14">
      <c r="A95" s="73" t="s">
        <v>94</v>
      </c>
      <c r="B95" s="292"/>
      <c r="C95" s="292"/>
      <c r="D95" s="74"/>
      <c r="E95" s="75"/>
      <c r="F95" s="292"/>
      <c r="G95" s="292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7" t="s">
        <v>96</v>
      </c>
      <c r="E97" s="287"/>
      <c r="F97" s="79" t="s">
        <v>10</v>
      </c>
      <c r="G97" s="287" t="s">
        <v>97</v>
      </c>
      <c r="H97" s="287"/>
      <c r="I97" s="79" t="s">
        <v>10</v>
      </c>
      <c r="J97" s="297" t="s">
        <v>98</v>
      </c>
      <c r="K97" s="298" t="s">
        <v>99</v>
      </c>
      <c r="L97" s="298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7"/>
      <c r="K98" s="298"/>
      <c r="L98" s="298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7"/>
      <c r="K99" s="298"/>
      <c r="L99" s="298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8"/>
      <c r="L100" s="298"/>
    </row>
    <row r="101" spans="1:13">
      <c r="A101" s="233" t="s">
        <v>113</v>
      </c>
      <c r="B101" s="235">
        <f>SUM(B102,B108)</f>
        <v>666601841</v>
      </c>
      <c r="C101" s="236">
        <f>SUM(C102,C108)</f>
        <v>666601841</v>
      </c>
      <c r="D101" s="237">
        <f>SUM(D102,D108)</f>
        <v>99710439.769999996</v>
      </c>
      <c r="E101" s="238">
        <f>SUM(E102,E108)</f>
        <v>99710439.769999996</v>
      </c>
      <c r="F101" s="238">
        <f t="shared" ref="F101:F122" si="8">C101-E101</f>
        <v>566891401.23000002</v>
      </c>
      <c r="G101" s="239">
        <f>SUM(G102,G108)</f>
        <v>80195950.819999993</v>
      </c>
      <c r="H101" s="238">
        <f>SUM(H102,H108)</f>
        <v>80195950.819999993</v>
      </c>
      <c r="I101" s="238">
        <f t="shared" ref="I101:I122" si="9">C101-H101</f>
        <v>586405890.18000007</v>
      </c>
      <c r="J101" s="238">
        <f>SUM(J102,J108)</f>
        <v>67191441.769999996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660123950</v>
      </c>
      <c r="C102" s="238">
        <f>SUM(C103:C105)</f>
        <v>660123950</v>
      </c>
      <c r="D102" s="241">
        <f>SUM(D103:D105)</f>
        <v>99559035.140000001</v>
      </c>
      <c r="E102" s="238">
        <f>SUM(E103:E105)</f>
        <v>99559035.140000001</v>
      </c>
      <c r="F102" s="238">
        <f t="shared" si="8"/>
        <v>560564914.86000001</v>
      </c>
      <c r="G102" s="242">
        <f>SUM(G103:G105)</f>
        <v>80195950.819999993</v>
      </c>
      <c r="H102" s="238">
        <f>SUM(H103:H105)</f>
        <v>80195950.819999993</v>
      </c>
      <c r="I102" s="238">
        <f t="shared" si="9"/>
        <v>579927999.18000007</v>
      </c>
      <c r="J102" s="238">
        <f>SUM(J103:J105)</f>
        <v>67191441.769999996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f>324038579+24467822+22975868+83072563</f>
        <v>454554832</v>
      </c>
      <c r="C103" s="238">
        <v>454554832</v>
      </c>
      <c r="D103" s="241">
        <v>54405383.560000002</v>
      </c>
      <c r="E103" s="238">
        <v>54405383.560000002</v>
      </c>
      <c r="F103" s="238">
        <f>C103-E103</f>
        <v>400149448.44</v>
      </c>
      <c r="G103" s="242">
        <v>54069729.710000001</v>
      </c>
      <c r="H103" s="238">
        <v>54069729.710000001</v>
      </c>
      <c r="I103" s="238">
        <f>C103-H103</f>
        <v>400485102.29000002</v>
      </c>
      <c r="J103" s="238">
        <v>41501243.119999997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205569118</v>
      </c>
      <c r="C105" s="238">
        <f>SUM(C106:C107)</f>
        <v>205569118</v>
      </c>
      <c r="D105" s="241">
        <f>SUM(D106:D107)</f>
        <v>45153651.579999998</v>
      </c>
      <c r="E105" s="238">
        <f>SUM(E106:E107)</f>
        <v>45153651.579999998</v>
      </c>
      <c r="F105" s="238">
        <f>C105-E105</f>
        <v>160415466.42000002</v>
      </c>
      <c r="G105" s="242">
        <f>SUM(G106:G107)</f>
        <v>26126221.109999999</v>
      </c>
      <c r="H105" s="238">
        <f>SUM(H106:H107)</f>
        <v>26126221.109999999</v>
      </c>
      <c r="I105" s="238">
        <f t="shared" si="9"/>
        <v>179442896.88999999</v>
      </c>
      <c r="J105" s="238">
        <f>SUM(J106:J107)</f>
        <v>25690198.649999999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f>205037051+309427+222640</f>
        <v>205569118</v>
      </c>
      <c r="C107" s="238">
        <v>205569118</v>
      </c>
      <c r="D107" s="241">
        <v>45153651.579999998</v>
      </c>
      <c r="E107" s="238">
        <v>45153651.579999998</v>
      </c>
      <c r="F107" s="238">
        <f t="shared" si="8"/>
        <v>160415466.42000002</v>
      </c>
      <c r="G107" s="242">
        <v>26126221.109999999</v>
      </c>
      <c r="H107" s="238">
        <v>26126221.109999999</v>
      </c>
      <c r="I107" s="238">
        <f t="shared" si="9"/>
        <v>179442896.88999999</v>
      </c>
      <c r="J107" s="238">
        <v>25690198.649999999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6477891</v>
      </c>
      <c r="C108" s="238">
        <f>SUM(C109:C111)</f>
        <v>6477891</v>
      </c>
      <c r="D108" s="241">
        <f>SUM(D109:D111)</f>
        <v>151404.63</v>
      </c>
      <c r="E108" s="238">
        <f>SUM(E109:E111)</f>
        <v>151404.63</v>
      </c>
      <c r="F108" s="238">
        <f t="shared" si="8"/>
        <v>6326486.3700000001</v>
      </c>
      <c r="G108" s="242">
        <f>SUM(G109:G111)</f>
        <v>0</v>
      </c>
      <c r="H108" s="238">
        <f>SUM(H109:H111)</f>
        <v>0</v>
      </c>
      <c r="I108" s="238">
        <f t="shared" si="9"/>
        <v>6477891</v>
      </c>
      <c r="J108" s="238">
        <f>SUM(J109:J111)</f>
        <v>0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6477891</v>
      </c>
      <c r="C109" s="238">
        <v>6477891</v>
      </c>
      <c r="D109" s="241">
        <v>151404.63</v>
      </c>
      <c r="E109" s="238">
        <v>151404.63</v>
      </c>
      <c r="F109" s="238">
        <f t="shared" si="8"/>
        <v>6326486.3700000001</v>
      </c>
      <c r="G109" s="242">
        <v>0</v>
      </c>
      <c r="H109" s="238">
        <v>0</v>
      </c>
      <c r="I109" s="238">
        <v>0</v>
      </c>
      <c r="J109" s="238">
        <v>0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66330712</v>
      </c>
      <c r="C113" s="245">
        <v>66330712</v>
      </c>
      <c r="D113" s="246">
        <v>9138904.6199999992</v>
      </c>
      <c r="E113" s="238">
        <v>9138904.6199999992</v>
      </c>
      <c r="F113" s="238">
        <f t="shared" si="8"/>
        <v>57191807.380000003</v>
      </c>
      <c r="G113" s="242">
        <f>G203</f>
        <v>9029390.6199999992</v>
      </c>
      <c r="H113" s="238">
        <f>H203</f>
        <v>9029390.6199999992</v>
      </c>
      <c r="I113" s="238">
        <f t="shared" si="9"/>
        <v>57301321.380000003</v>
      </c>
      <c r="J113" s="238">
        <f>J203</f>
        <v>9029390.6199999992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732932553</v>
      </c>
      <c r="C114" s="39">
        <f>SUM(C101+C113)</f>
        <v>732932553</v>
      </c>
      <c r="D114" s="39">
        <f>SUM(D101+D113)</f>
        <v>108849344.39</v>
      </c>
      <c r="E114" s="39">
        <f>SUM(E101+E113)</f>
        <v>108849344.39</v>
      </c>
      <c r="F114" s="88">
        <f t="shared" si="8"/>
        <v>624083208.61000001</v>
      </c>
      <c r="G114" s="39">
        <f>SUM(G101+G113)</f>
        <v>89225341.439999998</v>
      </c>
      <c r="H114" s="39">
        <f>SUM(H101+H113)</f>
        <v>89225341.439999998</v>
      </c>
      <c r="I114" s="88">
        <f t="shared" si="9"/>
        <v>643707211.55999994</v>
      </c>
      <c r="J114" s="39">
        <f>SUM(J101+J113)</f>
        <v>76220832.390000001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732932553</v>
      </c>
      <c r="C122" s="88">
        <f>SUM(C114,C115)</f>
        <v>732932553</v>
      </c>
      <c r="D122" s="88">
        <f>SUM(D114,D115)</f>
        <v>108849344.39</v>
      </c>
      <c r="E122" s="88">
        <f>SUM(E114,E115)</f>
        <v>108849344.39</v>
      </c>
      <c r="F122" s="88">
        <f t="shared" si="8"/>
        <v>624083208.61000001</v>
      </c>
      <c r="G122" s="88">
        <f>SUM(G114,G115)</f>
        <v>89225341.439999998</v>
      </c>
      <c r="H122" s="88">
        <f>SUM(H114,H115)</f>
        <v>89225341.439999998</v>
      </c>
      <c r="I122" s="88">
        <f t="shared" si="9"/>
        <v>643707211.55999994</v>
      </c>
      <c r="J122" s="88">
        <f>SUM(J114,J115)</f>
        <v>76220832.390000001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9"/>
      <c r="L123" s="299"/>
    </row>
    <row r="124" spans="1:14">
      <c r="A124" s="94" t="s">
        <v>134</v>
      </c>
      <c r="B124" s="95">
        <f t="shared" ref="B124:J124" si="11">B122+B123</f>
        <v>732932553</v>
      </c>
      <c r="C124" s="95">
        <f t="shared" si="11"/>
        <v>732932553</v>
      </c>
      <c r="D124" s="95">
        <f t="shared" si="11"/>
        <v>108849344.39</v>
      </c>
      <c r="E124" s="95">
        <f t="shared" si="11"/>
        <v>108849344.39</v>
      </c>
      <c r="F124" s="95">
        <f t="shared" si="11"/>
        <v>624083208.61000001</v>
      </c>
      <c r="G124" s="95">
        <f t="shared" si="11"/>
        <v>89225341.439999998</v>
      </c>
      <c r="H124" s="95">
        <f t="shared" si="11"/>
        <v>89225341.439999998</v>
      </c>
      <c r="I124" s="95">
        <f t="shared" si="11"/>
        <v>643707211.55999994</v>
      </c>
      <c r="J124" s="95">
        <f t="shared" si="11"/>
        <v>76220832.390000001</v>
      </c>
      <c r="K124" s="300">
        <f>L122+K123</f>
        <v>0</v>
      </c>
      <c r="L124" s="300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9"/>
      <c r="L125" s="299"/>
    </row>
    <row r="126" spans="1:14" ht="12.75" customHeight="1">
      <c r="A126" s="301" t="s">
        <v>442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</row>
    <row r="127" spans="1:14" ht="13.5" customHeight="1">
      <c r="A127" s="302" t="s">
        <v>136</v>
      </c>
      <c r="B127" s="302"/>
      <c r="C127" s="302"/>
      <c r="D127" s="302"/>
      <c r="E127" s="302"/>
      <c r="F127" s="302"/>
      <c r="G127" s="302"/>
      <c r="H127" s="302"/>
      <c r="I127" s="96"/>
      <c r="J127" s="96"/>
      <c r="K127" s="96"/>
    </row>
    <row r="128" spans="1:14" ht="12.75" customHeight="1">
      <c r="A128" s="302" t="s">
        <v>137</v>
      </c>
      <c r="B128" s="302"/>
      <c r="C128" s="302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5" t="s">
        <v>438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6" t="s">
        <v>7</v>
      </c>
      <c r="C132" s="286"/>
      <c r="D132" s="286" t="s">
        <v>8</v>
      </c>
      <c r="E132" s="286"/>
      <c r="F132" s="287" t="s">
        <v>9</v>
      </c>
      <c r="G132" s="287"/>
      <c r="H132" s="287"/>
      <c r="I132" s="287"/>
      <c r="J132" s="287"/>
      <c r="K132" s="287"/>
      <c r="L132" s="10" t="s">
        <v>10</v>
      </c>
    </row>
    <row r="133" spans="1:12" ht="11.25" customHeight="1">
      <c r="A133" s="98" t="s">
        <v>138</v>
      </c>
      <c r="B133" s="286"/>
      <c r="C133" s="286"/>
      <c r="D133" s="286"/>
      <c r="E133" s="286"/>
      <c r="F133" s="288" t="s">
        <v>12</v>
      </c>
      <c r="G133" s="288"/>
      <c r="H133" s="12" t="s">
        <v>13</v>
      </c>
      <c r="I133" s="288" t="s">
        <v>14</v>
      </c>
      <c r="J133" s="288"/>
      <c r="K133" s="13" t="s">
        <v>13</v>
      </c>
      <c r="L133" s="14"/>
    </row>
    <row r="134" spans="1:12" ht="11.25" customHeight="1">
      <c r="A134" s="99"/>
      <c r="B134" s="16"/>
      <c r="C134" s="17"/>
      <c r="D134" s="289" t="s">
        <v>15</v>
      </c>
      <c r="E134" s="289"/>
      <c r="F134" s="289" t="s">
        <v>16</v>
      </c>
      <c r="G134" s="289"/>
      <c r="H134" s="19" t="s">
        <v>17</v>
      </c>
      <c r="I134" s="289" t="s">
        <v>18</v>
      </c>
      <c r="J134" s="289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64709669</v>
      </c>
      <c r="D135" s="22"/>
      <c r="E135" s="22">
        <f>SUM(E136,E176)</f>
        <v>64709669</v>
      </c>
      <c r="F135" s="22"/>
      <c r="G135" s="22">
        <f>SUM(G136,G176)</f>
        <v>9084803.3200000003</v>
      </c>
      <c r="H135" s="24">
        <f t="shared" ref="H135:H166" si="12">G135/E135</f>
        <v>0.14039328991158956</v>
      </c>
      <c r="I135" s="25"/>
      <c r="J135" s="22">
        <f>SUM(J136,J176)</f>
        <v>9084803.3200000003</v>
      </c>
      <c r="K135" s="268">
        <f t="shared" ref="K135:K166" si="13">J135/E135</f>
        <v>0.14039328991158956</v>
      </c>
      <c r="L135" s="100">
        <f t="shared" ref="L135:L166" si="14">E135-J135</f>
        <v>55624865.68</v>
      </c>
    </row>
    <row r="136" spans="1:12" ht="11.25" customHeight="1">
      <c r="A136" s="27" t="s">
        <v>22</v>
      </c>
      <c r="B136" s="101"/>
      <c r="C136" s="28">
        <f>SUM(C137,C141,C146,C154,C155,C156,C162,C171)</f>
        <v>64709669</v>
      </c>
      <c r="D136" s="28"/>
      <c r="E136" s="28">
        <f>SUM(E137,E141,E146,E154,E155,E156,E162,E171)</f>
        <v>64709669</v>
      </c>
      <c r="F136" s="28"/>
      <c r="G136" s="28">
        <f>SUM(G137,G141,G146,G154,G155,G156,G162,G171)</f>
        <v>9084803.3200000003</v>
      </c>
      <c r="H136" s="30">
        <f t="shared" si="12"/>
        <v>0.14039328991158956</v>
      </c>
      <c r="I136" s="31"/>
      <c r="J136" s="28">
        <f>SUM(J137,J141,J146,J154,J155,J156,J162,J171)</f>
        <v>9084803.3200000003</v>
      </c>
      <c r="K136" s="269">
        <f t="shared" si="13"/>
        <v>0.14039328991158956</v>
      </c>
      <c r="L136" s="26">
        <f t="shared" si="14"/>
        <v>55624865.68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9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9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9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9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64709669</v>
      </c>
      <c r="D141" s="28"/>
      <c r="E141" s="28">
        <f>SUM(E142:E145)</f>
        <v>64709669</v>
      </c>
      <c r="F141" s="28"/>
      <c r="G141" s="28">
        <f>SUM(G142:G145)</f>
        <v>9084803.3200000003</v>
      </c>
      <c r="H141" s="30">
        <f t="shared" si="12"/>
        <v>0.14039328991158956</v>
      </c>
      <c r="I141" s="31"/>
      <c r="J141" s="28">
        <f>SUM(J142:J145)</f>
        <v>9084803.3200000003</v>
      </c>
      <c r="K141" s="269">
        <f t="shared" si="13"/>
        <v>0.14039328991158956</v>
      </c>
      <c r="L141" s="26">
        <f t="shared" si="14"/>
        <v>55624865.68</v>
      </c>
    </row>
    <row r="142" spans="1:12" ht="11.25" customHeight="1">
      <c r="A142" s="90" t="s">
        <v>28</v>
      </c>
      <c r="B142" s="103"/>
      <c r="C142" s="51">
        <v>64709669</v>
      </c>
      <c r="D142" s="51"/>
      <c r="E142" s="51">
        <v>64709669</v>
      </c>
      <c r="F142" s="51"/>
      <c r="G142" s="28">
        <f>4601353.54+4483449.78</f>
        <v>9084803.3200000003</v>
      </c>
      <c r="H142" s="37">
        <f t="shared" si="12"/>
        <v>0.14039328991158956</v>
      </c>
      <c r="I142" s="104"/>
      <c r="J142" s="28">
        <f>G142</f>
        <v>9084803.3200000003</v>
      </c>
      <c r="K142" s="270">
        <f t="shared" si="13"/>
        <v>0.14039328991158956</v>
      </c>
      <c r="L142" s="105">
        <f t="shared" si="14"/>
        <v>55624865.68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7" t="s">
        <v>96</v>
      </c>
      <c r="E200" s="287"/>
      <c r="F200" s="79" t="s">
        <v>10</v>
      </c>
      <c r="G200" s="287" t="s">
        <v>97</v>
      </c>
      <c r="H200" s="287"/>
      <c r="I200" s="79" t="s">
        <v>10</v>
      </c>
      <c r="J200" s="297" t="s">
        <v>98</v>
      </c>
      <c r="K200" s="298" t="s">
        <v>145</v>
      </c>
      <c r="L200" s="298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7"/>
      <c r="K201" s="298"/>
      <c r="L201" s="298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8"/>
      <c r="L202" s="298"/>
    </row>
    <row r="203" spans="1:12">
      <c r="A203" s="44" t="s">
        <v>125</v>
      </c>
      <c r="B203" s="236">
        <f>SUM(B204,B210)</f>
        <v>66330712</v>
      </c>
      <c r="C203" s="249">
        <f>SUM(C204,C210)</f>
        <v>66330712</v>
      </c>
      <c r="D203" s="236">
        <f>SUM(D204,D210)</f>
        <v>9138904.6199999992</v>
      </c>
      <c r="E203" s="236">
        <f>SUM(E204,E210)</f>
        <v>9138904.6199999992</v>
      </c>
      <c r="F203" s="236">
        <f t="shared" ref="F203:F212" si="18">C203-E203</f>
        <v>57191807.380000003</v>
      </c>
      <c r="G203" s="236">
        <f>SUM(G204,G210)</f>
        <v>9029390.6199999992</v>
      </c>
      <c r="H203" s="236">
        <f>SUM(H204,H210)</f>
        <v>9029390.6199999992</v>
      </c>
      <c r="I203" s="236">
        <f t="shared" ref="I203:I212" si="19">C203-H203</f>
        <v>57301321.380000003</v>
      </c>
      <c r="J203" s="236">
        <f>SUM(J204,J210)</f>
        <v>9029390.6199999992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66330712</v>
      </c>
      <c r="C204" s="235">
        <f>SUM(C205:C207)</f>
        <v>66330712</v>
      </c>
      <c r="D204" s="238">
        <f>SUM(D205:D207)</f>
        <v>9138904.6199999992</v>
      </c>
      <c r="E204" s="238">
        <f>SUM(E205:E207)</f>
        <v>9138904.6199999992</v>
      </c>
      <c r="F204" s="238">
        <f t="shared" si="18"/>
        <v>57191807.380000003</v>
      </c>
      <c r="G204" s="238">
        <f>SUM(G205:G207)</f>
        <v>9029390.6199999992</v>
      </c>
      <c r="H204" s="238">
        <f>SUM(H205:H207)</f>
        <v>9029390.6199999992</v>
      </c>
      <c r="I204" s="238">
        <f t="shared" si="19"/>
        <v>57301321.380000003</v>
      </c>
      <c r="J204" s="238">
        <f>SUM(J205:J207)</f>
        <v>9029390.6199999992</v>
      </c>
      <c r="K204" s="29"/>
      <c r="L204" s="28">
        <f>SUM(L205:L207)</f>
        <v>0</v>
      </c>
    </row>
    <row r="205" spans="1:12">
      <c r="A205" s="107" t="s">
        <v>115</v>
      </c>
      <c r="B205" s="238">
        <v>66210712</v>
      </c>
      <c r="C205" s="250">
        <v>66210712</v>
      </c>
      <c r="D205" s="238">
        <v>9028904.6199999992</v>
      </c>
      <c r="E205" s="238">
        <v>9028904.6199999992</v>
      </c>
      <c r="F205" s="238">
        <f t="shared" si="18"/>
        <v>57181807.380000003</v>
      </c>
      <c r="G205" s="238">
        <v>9028904.6199999992</v>
      </c>
      <c r="H205" s="238">
        <v>9028904.6199999992</v>
      </c>
      <c r="I205" s="238">
        <f t="shared" si="19"/>
        <v>57181807.380000003</v>
      </c>
      <c r="J205" s="238">
        <v>9028904.6199999992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120000</v>
      </c>
      <c r="C207" s="251">
        <v>120000</v>
      </c>
      <c r="D207" s="245">
        <v>110000</v>
      </c>
      <c r="E207" s="245">
        <v>110000</v>
      </c>
      <c r="F207" s="245">
        <f t="shared" si="18"/>
        <v>10000</v>
      </c>
      <c r="G207" s="245">
        <v>486</v>
      </c>
      <c r="H207" s="245">
        <v>486</v>
      </c>
      <c r="I207" s="245">
        <f t="shared" si="19"/>
        <v>119514</v>
      </c>
      <c r="J207" s="245">
        <v>486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5" firstPageNumber="0" orientation="landscape" horizontalDpi="300" verticalDpi="300" r:id="rId1"/>
  <ignoredErrors>
    <ignoredError sqref="J50 C50 E50 C20:E20" formulaRange="1"/>
    <ignoredError sqref="L108 F101:F122 I101:I122 F203:F204 I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9"/>
  <sheetViews>
    <sheetView topLeftCell="E4" zoomScale="101" zoomScaleNormal="101" workbookViewId="0">
      <selection activeCell="Q23" sqref="Q23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4" t="s">
        <v>149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1</v>
      </c>
    </row>
    <row r="3" spans="1:14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5"/>
    </row>
    <row r="4" spans="1:14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5"/>
    </row>
    <row r="5" spans="1:14">
      <c r="A5" s="304" t="s">
        <v>150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2"/>
    </row>
    <row r="6" spans="1:14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4">
      <c r="A7" s="305" t="str">
        <f>'Anexo_1_-_Balanço_Orçamentário'!A8:K8</f>
        <v>JANEIRO A FEVEREIRO DE 2023/BIMESTRE JANEIRO - FEVEREIRO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6"/>
      <c r="M8" s="3"/>
    </row>
    <row r="9" spans="1:14">
      <c r="A9" s="5" t="s">
        <v>151</v>
      </c>
      <c r="B9" s="259"/>
      <c r="C9" s="43"/>
      <c r="D9" s="43"/>
      <c r="E9" s="43"/>
      <c r="F9" s="43"/>
      <c r="G9" s="43"/>
      <c r="H9" s="6"/>
      <c r="I9" s="43"/>
      <c r="J9" s="43"/>
      <c r="L9" s="267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7" t="s">
        <v>96</v>
      </c>
      <c r="F10" s="307"/>
      <c r="G10" s="307"/>
      <c r="H10" s="124" t="s">
        <v>10</v>
      </c>
      <c r="I10" s="307" t="s">
        <v>97</v>
      </c>
      <c r="J10" s="307"/>
      <c r="K10" s="307"/>
      <c r="L10" s="124" t="s">
        <v>10</v>
      </c>
      <c r="M10" s="308" t="s">
        <v>437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8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8"/>
    </row>
    <row r="13" spans="1:14" s="4" customFormat="1">
      <c r="A13" s="107" t="s">
        <v>158</v>
      </c>
      <c r="B13" s="260"/>
      <c r="C13" s="238">
        <f>SUM(C14,C18,C22,C32,C45,C50,C55,C59,C65,C71,C79,C85,C95,C99,C104,C109,C113,C117,C124,C129,C136,C139,C146,C153,C157,C163,C170,C175,C184)</f>
        <v>666601841</v>
      </c>
      <c r="D13" s="236">
        <f>SUM(D14,D18,D22,D32,D45,D50,D55,D59,D65,D71,D79,D85,D95,D99,D104,D109,D113,D117,D124,D129,D136,D139,D146,D153,D157,D163,D170,D175,D184)</f>
        <v>666601841</v>
      </c>
      <c r="E13" s="236">
        <f>SUM(E14,E18,E22,E32,E45,E50,E55,E59,E65,E71,E79,E85,E95,E99,E104,E109,E113,E117,E124,E129,E136,E139,E146,E153,E157,E163,E170,E175,E184)</f>
        <v>99710439.770000011</v>
      </c>
      <c r="F13" s="252">
        <f>SUM(F14,F18,F22,F32,F45,F50,F55,F59,F65,F71,F79,F85,F95,F99,F104,F109,F113,F117,F124,F129,F136,F139,F146,F153,F157,F163,F170,F175,F184)</f>
        <v>99710439.770000011</v>
      </c>
      <c r="G13" s="130">
        <f t="shared" ref="G13:G50" si="0">F13/F$186</f>
        <v>0.91604079316035281</v>
      </c>
      <c r="H13" s="238">
        <f>D13-F13</f>
        <v>566891401.23000002</v>
      </c>
      <c r="I13" s="236">
        <f>SUM(I14,I18,I22,I32,I45,I50,I55,I59,I65,I71,I79,I85,I95,I99,I104,I109,I113,I117,I124,I129,I136,I139,I146,I153,I157,I163,I170,I175,I184)</f>
        <v>80195950.820000008</v>
      </c>
      <c r="J13" s="252">
        <f>SUM(J14,J18,J22,J32,J45,J50,J55,J59,J65,J71,J79,J85,J95,J99,J104,J109,J113,J117,J124,J129,J136,J139,J146,J153,J157,J163,J170,J175,J184)</f>
        <v>80195950.820000008</v>
      </c>
      <c r="K13" s="130">
        <f t="shared" ref="K13:K50" si="1">J13/J$186</f>
        <v>0.89880239767900627</v>
      </c>
      <c r="L13" s="238">
        <f>D13-J13</f>
        <v>586405890.17999995</v>
      </c>
      <c r="M13" s="238">
        <f>SUM(M14,M18,M22,M32,M45,M50,M55,M59,M65,M71,M79,M85,M95,M99,M104,M109,M113,M117,M124,M129,M136,M139,M146,M153,M157,M163,M170,M175,M184)</f>
        <v>0</v>
      </c>
    </row>
    <row r="14" spans="1:14" s="4" customFormat="1" hidden="1">
      <c r="A14" s="107" t="s">
        <v>159</v>
      </c>
      <c r="B14" s="260"/>
      <c r="C14" s="238">
        <f>SUM(C15:C17)</f>
        <v>0</v>
      </c>
      <c r="D14" s="238">
        <f>SUM(D15:D17)</f>
        <v>0</v>
      </c>
      <c r="E14" s="238">
        <f>SUM(E15:E17)</f>
        <v>0</v>
      </c>
      <c r="F14" s="252">
        <f>SUM(F15:F17)</f>
        <v>0</v>
      </c>
      <c r="G14" s="130">
        <f t="shared" si="0"/>
        <v>0</v>
      </c>
      <c r="H14" s="238">
        <f>D14-F14</f>
        <v>0</v>
      </c>
      <c r="I14" s="238">
        <f>SUM(I15:I17)</f>
        <v>0</v>
      </c>
      <c r="J14" s="252">
        <f>SUM(J15:J17)</f>
        <v>0</v>
      </c>
      <c r="K14" s="130">
        <f t="shared" si="1"/>
        <v>0</v>
      </c>
      <c r="L14" s="238">
        <f>D14-J14</f>
        <v>0</v>
      </c>
      <c r="M14" s="238">
        <f>SUM(M15:M17)</f>
        <v>0</v>
      </c>
    </row>
    <row r="15" spans="1:14" hidden="1">
      <c r="A15" s="131" t="s">
        <v>160</v>
      </c>
      <c r="B15" s="261"/>
      <c r="C15" s="252"/>
      <c r="D15" s="238"/>
      <c r="E15" s="238"/>
      <c r="F15" s="252"/>
      <c r="G15" s="130">
        <f t="shared" si="0"/>
        <v>0</v>
      </c>
      <c r="H15" s="238">
        <f>D15-F15</f>
        <v>0</v>
      </c>
      <c r="I15" s="238"/>
      <c r="J15" s="252"/>
      <c r="K15" s="130">
        <f t="shared" si="1"/>
        <v>0</v>
      </c>
      <c r="L15" s="238">
        <f>D15-J15</f>
        <v>0</v>
      </c>
      <c r="M15" s="252"/>
    </row>
    <row r="16" spans="1:14" hidden="1">
      <c r="A16" s="131" t="s">
        <v>161</v>
      </c>
      <c r="B16" s="261"/>
      <c r="C16" s="252"/>
      <c r="D16" s="238"/>
      <c r="E16" s="238"/>
      <c r="F16" s="252"/>
      <c r="G16" s="130">
        <f t="shared" si="0"/>
        <v>0</v>
      </c>
      <c r="H16" s="238">
        <f>D16-F16</f>
        <v>0</v>
      </c>
      <c r="I16" s="238"/>
      <c r="J16" s="252"/>
      <c r="K16" s="130">
        <f t="shared" si="1"/>
        <v>0</v>
      </c>
      <c r="L16" s="238">
        <f>D16-J16</f>
        <v>0</v>
      </c>
      <c r="M16" s="252"/>
    </row>
    <row r="17" spans="1:16" hidden="1">
      <c r="A17" s="131" t="s">
        <v>162</v>
      </c>
      <c r="B17" s="261"/>
      <c r="C17" s="252"/>
      <c r="D17" s="238"/>
      <c r="E17" s="238"/>
      <c r="F17" s="252"/>
      <c r="G17" s="130">
        <f t="shared" si="0"/>
        <v>0</v>
      </c>
      <c r="H17" s="238">
        <f>D17-F17</f>
        <v>0</v>
      </c>
      <c r="I17" s="238"/>
      <c r="J17" s="252"/>
      <c r="K17" s="130">
        <f t="shared" si="1"/>
        <v>0</v>
      </c>
      <c r="L17" s="238">
        <f>D17-J17</f>
        <v>0</v>
      </c>
      <c r="M17" s="252"/>
      <c r="N17" s="35"/>
    </row>
    <row r="18" spans="1:16" hidden="1">
      <c r="A18" s="107" t="s">
        <v>163</v>
      </c>
      <c r="B18" s="260"/>
      <c r="C18" s="238">
        <f>SUM(C19:C21)</f>
        <v>0</v>
      </c>
      <c r="D18" s="238">
        <f>SUM(D19:D21)</f>
        <v>0</v>
      </c>
      <c r="E18" s="238">
        <f>SUM(E19:E21)</f>
        <v>0</v>
      </c>
      <c r="F18" s="252">
        <f>SUM(F19:F21)</f>
        <v>0</v>
      </c>
      <c r="G18" s="130">
        <f t="shared" si="0"/>
        <v>0</v>
      </c>
      <c r="H18" s="238">
        <f>D18-F18</f>
        <v>0</v>
      </c>
      <c r="I18" s="238">
        <f>SUM(I19:I21)</f>
        <v>0</v>
      </c>
      <c r="J18" s="252">
        <f>SUM(J19:J21)</f>
        <v>0</v>
      </c>
      <c r="K18" s="130">
        <f t="shared" si="1"/>
        <v>0</v>
      </c>
      <c r="L18" s="238">
        <f>D18-J18</f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60"/>
      <c r="C19" s="238"/>
      <c r="D19" s="238"/>
      <c r="E19" s="238"/>
      <c r="F19" s="252"/>
      <c r="G19" s="130">
        <f t="shared" si="0"/>
        <v>0</v>
      </c>
      <c r="H19" s="238">
        <f>D19-F19</f>
        <v>0</v>
      </c>
      <c r="I19" s="238"/>
      <c r="J19" s="252"/>
      <c r="K19" s="130">
        <f t="shared" si="1"/>
        <v>0</v>
      </c>
      <c r="L19" s="238">
        <f>D19-J19</f>
        <v>0</v>
      </c>
      <c r="M19" s="238"/>
      <c r="N19" s="35"/>
      <c r="P19" s="309"/>
    </row>
    <row r="20" spans="1:16" hidden="1">
      <c r="A20" s="131" t="s">
        <v>165</v>
      </c>
      <c r="B20" s="260"/>
      <c r="C20" s="238"/>
      <c r="D20" s="238"/>
      <c r="E20" s="238"/>
      <c r="F20" s="252"/>
      <c r="G20" s="130">
        <f t="shared" si="0"/>
        <v>0</v>
      </c>
      <c r="H20" s="238">
        <f>D20-F20</f>
        <v>0</v>
      </c>
      <c r="I20" s="238"/>
      <c r="J20" s="252"/>
      <c r="K20" s="130">
        <f t="shared" si="1"/>
        <v>0</v>
      </c>
      <c r="L20" s="238">
        <f>D20-J20</f>
        <v>0</v>
      </c>
      <c r="M20" s="238"/>
      <c r="N20" s="35"/>
      <c r="P20" s="309"/>
    </row>
    <row r="21" spans="1:16" hidden="1">
      <c r="A21" s="131" t="s">
        <v>162</v>
      </c>
      <c r="B21" s="260"/>
      <c r="C21" s="238"/>
      <c r="D21" s="238"/>
      <c r="E21" s="238"/>
      <c r="F21" s="252"/>
      <c r="G21" s="130">
        <f t="shared" si="0"/>
        <v>0</v>
      </c>
      <c r="H21" s="238">
        <f>D21-F21</f>
        <v>0</v>
      </c>
      <c r="I21" s="238"/>
      <c r="J21" s="252"/>
      <c r="K21" s="130">
        <f t="shared" si="1"/>
        <v>0</v>
      </c>
      <c r="L21" s="238">
        <f>D21-J21</f>
        <v>0</v>
      </c>
      <c r="M21" s="238"/>
      <c r="N21" s="35"/>
    </row>
    <row r="22" spans="1:16">
      <c r="A22" s="253" t="s">
        <v>166</v>
      </c>
      <c r="B22" s="262" t="s">
        <v>422</v>
      </c>
      <c r="C22" s="238">
        <f>SUM(C23:C31)</f>
        <v>560039346</v>
      </c>
      <c r="D22" s="238">
        <f>SUM(D23:D31)</f>
        <v>560039346</v>
      </c>
      <c r="E22" s="238">
        <f>SUM(E23:E31)</f>
        <v>92159719.930000007</v>
      </c>
      <c r="F22" s="238">
        <f>SUM(F23:F31)</f>
        <v>92159719.930000007</v>
      </c>
      <c r="G22" s="130">
        <f t="shared" si="0"/>
        <v>0.84667225555165326</v>
      </c>
      <c r="H22" s="238">
        <f>D22-F22</f>
        <v>467879626.06999999</v>
      </c>
      <c r="I22" s="238">
        <f>SUM(I23:I31)</f>
        <v>73159294.980000004</v>
      </c>
      <c r="J22" s="238">
        <f>SUM(J23:J31)</f>
        <v>73159294.980000004</v>
      </c>
      <c r="K22" s="130">
        <f t="shared" si="1"/>
        <v>0.81993852642409115</v>
      </c>
      <c r="L22" s="238">
        <f>D22-J22</f>
        <v>486880051.01999998</v>
      </c>
      <c r="M22" s="238">
        <f>SUM(M23:M31)</f>
        <v>0</v>
      </c>
      <c r="N22" s="35"/>
    </row>
    <row r="23" spans="1:16">
      <c r="A23" s="254" t="s">
        <v>167</v>
      </c>
      <c r="B23" s="262" t="s">
        <v>423</v>
      </c>
      <c r="C23" s="238">
        <v>5854968</v>
      </c>
      <c r="D23" s="238">
        <v>5854968</v>
      </c>
      <c r="E23" s="238">
        <v>533842.37</v>
      </c>
      <c r="F23" s="241">
        <v>533842.37</v>
      </c>
      <c r="G23" s="130">
        <f t="shared" si="0"/>
        <v>4.9044151160642551E-3</v>
      </c>
      <c r="H23" s="238">
        <f>D23-F23</f>
        <v>5321125.63</v>
      </c>
      <c r="I23" s="238">
        <v>454418.37</v>
      </c>
      <c r="J23" s="241">
        <v>454418.37</v>
      </c>
      <c r="K23" s="130">
        <f t="shared" si="1"/>
        <v>5.0929294600186616E-3</v>
      </c>
      <c r="L23" s="238">
        <f>D23-J23</f>
        <v>5400549.6299999999</v>
      </c>
      <c r="M23" s="238">
        <f>IF($M$2=6,F23-J23,0)</f>
        <v>0</v>
      </c>
      <c r="N23" s="35"/>
    </row>
    <row r="24" spans="1:16">
      <c r="A24" s="254" t="s">
        <v>168</v>
      </c>
      <c r="B24" s="262" t="s">
        <v>424</v>
      </c>
      <c r="C24" s="238">
        <v>534075245</v>
      </c>
      <c r="D24" s="238">
        <v>534075245</v>
      </c>
      <c r="E24" s="238">
        <v>82374873.060000002</v>
      </c>
      <c r="F24" s="241">
        <v>82374873.060000002</v>
      </c>
      <c r="G24" s="130">
        <f t="shared" si="0"/>
        <v>0.75677877089324741</v>
      </c>
      <c r="H24" s="238">
        <f>D24-F24</f>
        <v>451700371.94</v>
      </c>
      <c r="I24" s="238">
        <v>71907059.790000007</v>
      </c>
      <c r="J24" s="241">
        <v>71907059.790000007</v>
      </c>
      <c r="K24" s="130">
        <f t="shared" si="1"/>
        <v>0.80590400248963168</v>
      </c>
      <c r="L24" s="238">
        <f>D24-J24</f>
        <v>462168185.20999998</v>
      </c>
      <c r="M24" s="238">
        <f t="shared" ref="M24:M31" si="2">IF($M$2=6,F24-J24,0)</f>
        <v>0</v>
      </c>
      <c r="N24" s="35"/>
    </row>
    <row r="25" spans="1:16">
      <c r="A25" s="254" t="s">
        <v>169</v>
      </c>
      <c r="B25" s="262" t="s">
        <v>425</v>
      </c>
      <c r="C25" s="238">
        <v>18426006</v>
      </c>
      <c r="D25" s="238">
        <v>18426006</v>
      </c>
      <c r="E25" s="238">
        <v>9063749.5800000001</v>
      </c>
      <c r="F25" s="241">
        <v>9063749.5800000001</v>
      </c>
      <c r="G25" s="130">
        <f t="shared" si="0"/>
        <v>8.3268756746252726E-2</v>
      </c>
      <c r="H25" s="238">
        <f>D25-F25</f>
        <v>9362256.4199999999</v>
      </c>
      <c r="I25" s="238">
        <v>765445.07</v>
      </c>
      <c r="J25" s="241">
        <v>765445.07</v>
      </c>
      <c r="K25" s="130">
        <f t="shared" si="1"/>
        <v>8.5787855518011883E-3</v>
      </c>
      <c r="L25" s="238">
        <f>D25-J25</f>
        <v>17660560.93</v>
      </c>
      <c r="M25" s="238">
        <f t="shared" si="2"/>
        <v>0</v>
      </c>
      <c r="N25" s="35"/>
    </row>
    <row r="26" spans="1:16">
      <c r="A26" s="254" t="s">
        <v>176</v>
      </c>
      <c r="B26" s="262" t="s">
        <v>432</v>
      </c>
      <c r="C26" s="238">
        <v>953767</v>
      </c>
      <c r="D26" s="238">
        <v>953767</v>
      </c>
      <c r="E26" s="238">
        <v>117940.33</v>
      </c>
      <c r="F26" s="238">
        <v>117940.33</v>
      </c>
      <c r="G26" s="130">
        <f t="shared" si="0"/>
        <v>1.0835189744223684E-3</v>
      </c>
      <c r="H26" s="238">
        <f>D26-F26</f>
        <v>835826.67</v>
      </c>
      <c r="I26" s="238">
        <v>2900</v>
      </c>
      <c r="J26" s="250">
        <v>2900</v>
      </c>
      <c r="K26" s="130">
        <f t="shared" si="1"/>
        <v>3.2501977052675311E-5</v>
      </c>
      <c r="L26" s="238">
        <f>D26-J26</f>
        <v>950867</v>
      </c>
      <c r="M26" s="238">
        <f t="shared" si="2"/>
        <v>0</v>
      </c>
      <c r="N26" s="35"/>
    </row>
    <row r="27" spans="1:16">
      <c r="A27" s="254" t="s">
        <v>199</v>
      </c>
      <c r="B27" s="262" t="s">
        <v>441</v>
      </c>
      <c r="C27" s="238">
        <v>429360</v>
      </c>
      <c r="D27" s="238">
        <v>429360</v>
      </c>
      <c r="E27" s="238">
        <v>0</v>
      </c>
      <c r="F27" s="252">
        <v>0</v>
      </c>
      <c r="G27" s="130">
        <f t="shared" si="0"/>
        <v>0</v>
      </c>
      <c r="H27" s="238">
        <f>D27-F27</f>
        <v>429360</v>
      </c>
      <c r="I27" s="238">
        <v>0</v>
      </c>
      <c r="J27" s="250">
        <v>0</v>
      </c>
      <c r="K27" s="130">
        <f t="shared" si="1"/>
        <v>0</v>
      </c>
      <c r="L27" s="238">
        <f>D27-J27</f>
        <v>429360</v>
      </c>
      <c r="M27" s="238">
        <f t="shared" si="2"/>
        <v>0</v>
      </c>
      <c r="N27" s="35"/>
    </row>
    <row r="28" spans="1:16">
      <c r="A28" s="254" t="s">
        <v>227</v>
      </c>
      <c r="B28" s="262" t="s">
        <v>433</v>
      </c>
      <c r="C28" s="238">
        <v>150000</v>
      </c>
      <c r="D28" s="238">
        <v>150000</v>
      </c>
      <c r="E28" s="238">
        <v>69314.59</v>
      </c>
      <c r="F28" s="252">
        <v>69314.59</v>
      </c>
      <c r="G28" s="130">
        <f t="shared" si="0"/>
        <v>6.367938216664897E-4</v>
      </c>
      <c r="H28" s="238">
        <f>D28-F28</f>
        <v>80685.41</v>
      </c>
      <c r="I28" s="238">
        <v>29471.75</v>
      </c>
      <c r="J28" s="250">
        <v>29471.75</v>
      </c>
      <c r="K28" s="130">
        <f t="shared" si="1"/>
        <v>3.3030694558695985E-4</v>
      </c>
      <c r="L28" s="238">
        <f>D28-J28</f>
        <v>120528.25</v>
      </c>
      <c r="M28" s="238">
        <f t="shared" si="2"/>
        <v>0</v>
      </c>
      <c r="N28" s="35"/>
    </row>
    <row r="29" spans="1:16">
      <c r="A29" s="254" t="s">
        <v>240</v>
      </c>
      <c r="B29" s="262" t="s">
        <v>434</v>
      </c>
      <c r="C29" s="238">
        <v>64000</v>
      </c>
      <c r="D29" s="238">
        <v>64000</v>
      </c>
      <c r="E29" s="238">
        <v>0</v>
      </c>
      <c r="F29" s="252">
        <v>0</v>
      </c>
      <c r="G29" s="130">
        <f t="shared" si="0"/>
        <v>0</v>
      </c>
      <c r="H29" s="238">
        <f>D29-F29</f>
        <v>64000</v>
      </c>
      <c r="I29" s="238">
        <v>0</v>
      </c>
      <c r="J29" s="250">
        <v>0</v>
      </c>
      <c r="K29" s="130">
        <f t="shared" si="1"/>
        <v>0</v>
      </c>
      <c r="L29" s="238">
        <f>D29-J29</f>
        <v>64000</v>
      </c>
      <c r="M29" s="238">
        <f t="shared" si="2"/>
        <v>0</v>
      </c>
      <c r="N29" s="35"/>
    </row>
    <row r="30" spans="1:16">
      <c r="A30" s="254" t="s">
        <v>241</v>
      </c>
      <c r="B30" s="262" t="s">
        <v>435</v>
      </c>
      <c r="C30" s="238">
        <v>54000</v>
      </c>
      <c r="D30" s="238">
        <v>54000</v>
      </c>
      <c r="E30" s="238">
        <v>0</v>
      </c>
      <c r="F30" s="252">
        <v>0</v>
      </c>
      <c r="G30" s="130">
        <f t="shared" si="0"/>
        <v>0</v>
      </c>
      <c r="H30" s="238">
        <f>D30-F30</f>
        <v>54000</v>
      </c>
      <c r="I30" s="238">
        <v>0</v>
      </c>
      <c r="J30" s="250">
        <v>0</v>
      </c>
      <c r="K30" s="130">
        <f t="shared" si="1"/>
        <v>0</v>
      </c>
      <c r="L30" s="238">
        <f>D30-J30</f>
        <v>54000</v>
      </c>
      <c r="M30" s="238">
        <f t="shared" si="2"/>
        <v>0</v>
      </c>
      <c r="N30" s="35"/>
    </row>
    <row r="31" spans="1:16">
      <c r="A31" s="254" t="s">
        <v>243</v>
      </c>
      <c r="B31" s="262" t="s">
        <v>436</v>
      </c>
      <c r="C31" s="238">
        <v>32000</v>
      </c>
      <c r="D31" s="238">
        <v>32000</v>
      </c>
      <c r="E31" s="238">
        <v>0</v>
      </c>
      <c r="F31" s="252">
        <v>0</v>
      </c>
      <c r="G31" s="130">
        <f t="shared" si="0"/>
        <v>0</v>
      </c>
      <c r="H31" s="238">
        <f>D31-F31</f>
        <v>32000</v>
      </c>
      <c r="I31" s="238">
        <v>0</v>
      </c>
      <c r="J31" s="250">
        <v>0</v>
      </c>
      <c r="K31" s="130">
        <f t="shared" si="1"/>
        <v>0</v>
      </c>
      <c r="L31" s="238">
        <f>D31-J31</f>
        <v>32000</v>
      </c>
      <c r="M31" s="238">
        <f t="shared" si="2"/>
        <v>0</v>
      </c>
      <c r="N31" s="35"/>
    </row>
    <row r="32" spans="1:16" hidden="1">
      <c r="A32" s="253" t="s">
        <v>170</v>
      </c>
      <c r="B32" s="262"/>
      <c r="C32" s="238">
        <f>SUM(C33:C44)</f>
        <v>0</v>
      </c>
      <c r="D32" s="238">
        <f>SUM(D33:D44)</f>
        <v>0</v>
      </c>
      <c r="E32" s="238">
        <f>SUM(E33:E44)</f>
        <v>0</v>
      </c>
      <c r="F32" s="252">
        <f>SUM(F33:F44)</f>
        <v>0</v>
      </c>
      <c r="G32" s="130">
        <f t="shared" si="0"/>
        <v>0</v>
      </c>
      <c r="H32" s="238">
        <f>D32-F32</f>
        <v>0</v>
      </c>
      <c r="I32" s="238">
        <f>SUM(I33:I44)</f>
        <v>0</v>
      </c>
      <c r="J32" s="252">
        <f>SUM(J33:J44)</f>
        <v>0</v>
      </c>
      <c r="K32" s="130">
        <f t="shared" si="1"/>
        <v>0</v>
      </c>
      <c r="L32" s="238">
        <f>D32-J32</f>
        <v>0</v>
      </c>
      <c r="M32" s="238">
        <f>SUM(M33:M44)</f>
        <v>0</v>
      </c>
      <c r="N32" s="35"/>
    </row>
    <row r="33" spans="1:14" hidden="1">
      <c r="A33" s="253" t="s">
        <v>171</v>
      </c>
      <c r="B33" s="262"/>
      <c r="C33" s="238"/>
      <c r="D33" s="238"/>
      <c r="E33" s="238"/>
      <c r="F33" s="252"/>
      <c r="G33" s="130">
        <f t="shared" si="0"/>
        <v>0</v>
      </c>
      <c r="H33" s="238">
        <f>D33-F33</f>
        <v>0</v>
      </c>
      <c r="I33" s="238"/>
      <c r="J33" s="252"/>
      <c r="K33" s="130">
        <f t="shared" si="1"/>
        <v>0</v>
      </c>
      <c r="L33" s="238">
        <f>D33-J33</f>
        <v>0</v>
      </c>
      <c r="M33" s="238"/>
      <c r="N33" s="35"/>
    </row>
    <row r="34" spans="1:14" hidden="1">
      <c r="A34" s="253" t="s">
        <v>168</v>
      </c>
      <c r="B34" s="262"/>
      <c r="C34" s="238"/>
      <c r="D34" s="238"/>
      <c r="E34" s="238"/>
      <c r="F34" s="252"/>
      <c r="G34" s="130">
        <f t="shared" si="0"/>
        <v>0</v>
      </c>
      <c r="H34" s="238">
        <f>D34-F34</f>
        <v>0</v>
      </c>
      <c r="I34" s="238"/>
      <c r="J34" s="252"/>
      <c r="K34" s="130">
        <f t="shared" si="1"/>
        <v>0</v>
      </c>
      <c r="L34" s="238">
        <f>D34-J34</f>
        <v>0</v>
      </c>
      <c r="M34" s="238"/>
      <c r="N34" s="35"/>
    </row>
    <row r="35" spans="1:14" hidden="1">
      <c r="A35" s="253" t="s">
        <v>172</v>
      </c>
      <c r="B35" s="262"/>
      <c r="C35" s="238"/>
      <c r="D35" s="238"/>
      <c r="E35" s="238"/>
      <c r="F35" s="252"/>
      <c r="G35" s="130">
        <f t="shared" si="0"/>
        <v>0</v>
      </c>
      <c r="H35" s="238">
        <f>D35-F35</f>
        <v>0</v>
      </c>
      <c r="I35" s="238"/>
      <c r="J35" s="252"/>
      <c r="K35" s="130">
        <f t="shared" si="1"/>
        <v>0</v>
      </c>
      <c r="L35" s="238">
        <f>D35-J35</f>
        <v>0</v>
      </c>
      <c r="M35" s="238"/>
      <c r="N35" s="35"/>
    </row>
    <row r="36" spans="1:14" hidden="1">
      <c r="A36" s="253" t="s">
        <v>173</v>
      </c>
      <c r="B36" s="262"/>
      <c r="C36" s="238"/>
      <c r="D36" s="238"/>
      <c r="E36" s="238"/>
      <c r="F36" s="252"/>
      <c r="G36" s="130">
        <f t="shared" si="0"/>
        <v>0</v>
      </c>
      <c r="H36" s="238">
        <f>D36-F36</f>
        <v>0</v>
      </c>
      <c r="I36" s="238"/>
      <c r="J36" s="252"/>
      <c r="K36" s="130">
        <f t="shared" si="1"/>
        <v>0</v>
      </c>
      <c r="L36" s="238">
        <f>D36-J36</f>
        <v>0</v>
      </c>
      <c r="M36" s="238"/>
      <c r="N36" s="35"/>
    </row>
    <row r="37" spans="1:14" hidden="1">
      <c r="A37" s="253" t="s">
        <v>174</v>
      </c>
      <c r="B37" s="262"/>
      <c r="C37" s="238"/>
      <c r="D37" s="238"/>
      <c r="E37" s="238"/>
      <c r="F37" s="252"/>
      <c r="G37" s="130">
        <f t="shared" si="0"/>
        <v>0</v>
      </c>
      <c r="H37" s="238">
        <f>D37-F37</f>
        <v>0</v>
      </c>
      <c r="I37" s="238"/>
      <c r="J37" s="252"/>
      <c r="K37" s="130">
        <f t="shared" si="1"/>
        <v>0</v>
      </c>
      <c r="L37" s="238">
        <f>D37-J37</f>
        <v>0</v>
      </c>
      <c r="M37" s="238"/>
      <c r="N37" s="35"/>
    </row>
    <row r="38" spans="1:14" hidden="1">
      <c r="A38" s="253" t="s">
        <v>169</v>
      </c>
      <c r="B38" s="262"/>
      <c r="C38" s="238"/>
      <c r="D38" s="238"/>
      <c r="E38" s="238"/>
      <c r="F38" s="252"/>
      <c r="G38" s="130">
        <f t="shared" si="0"/>
        <v>0</v>
      </c>
      <c r="H38" s="238">
        <f>D38-F38</f>
        <v>0</v>
      </c>
      <c r="I38" s="238"/>
      <c r="J38" s="252"/>
      <c r="K38" s="130">
        <f t="shared" si="1"/>
        <v>0</v>
      </c>
      <c r="L38" s="238">
        <f>D38-J38</f>
        <v>0</v>
      </c>
      <c r="M38" s="238"/>
      <c r="N38" s="35"/>
    </row>
    <row r="39" spans="1:14" hidden="1">
      <c r="A39" s="253" t="s">
        <v>175</v>
      </c>
      <c r="B39" s="262"/>
      <c r="C39" s="238"/>
      <c r="D39" s="238"/>
      <c r="E39" s="238"/>
      <c r="F39" s="252"/>
      <c r="G39" s="130">
        <f t="shared" si="0"/>
        <v>0</v>
      </c>
      <c r="H39" s="238">
        <f>D39-F39</f>
        <v>0</v>
      </c>
      <c r="I39" s="238"/>
      <c r="J39" s="252"/>
      <c r="K39" s="130">
        <f t="shared" si="1"/>
        <v>0</v>
      </c>
      <c r="L39" s="238">
        <f>D39-J39</f>
        <v>0</v>
      </c>
      <c r="M39" s="238"/>
      <c r="N39" s="35"/>
    </row>
    <row r="40" spans="1:14" hidden="1">
      <c r="A40" s="253" t="s">
        <v>176</v>
      </c>
      <c r="B40" s="262"/>
      <c r="C40" s="238"/>
      <c r="D40" s="238"/>
      <c r="E40" s="238"/>
      <c r="F40" s="252"/>
      <c r="G40" s="130">
        <f t="shared" si="0"/>
        <v>0</v>
      </c>
      <c r="H40" s="238">
        <f>D40-F40</f>
        <v>0</v>
      </c>
      <c r="I40" s="238"/>
      <c r="J40" s="252"/>
      <c r="K40" s="130">
        <f t="shared" si="1"/>
        <v>0</v>
      </c>
      <c r="L40" s="238">
        <f>D40-J40</f>
        <v>0</v>
      </c>
      <c r="M40" s="238"/>
      <c r="N40" s="35"/>
    </row>
    <row r="41" spans="1:14" hidden="1">
      <c r="A41" s="253" t="s">
        <v>177</v>
      </c>
      <c r="B41" s="262"/>
      <c r="C41" s="238"/>
      <c r="D41" s="238"/>
      <c r="E41" s="238"/>
      <c r="F41" s="252"/>
      <c r="G41" s="130">
        <f t="shared" si="0"/>
        <v>0</v>
      </c>
      <c r="H41" s="238">
        <f>D41-F41</f>
        <v>0</v>
      </c>
      <c r="I41" s="238"/>
      <c r="J41" s="252"/>
      <c r="K41" s="130">
        <f t="shared" si="1"/>
        <v>0</v>
      </c>
      <c r="L41" s="238">
        <f>D41-J41</f>
        <v>0</v>
      </c>
      <c r="M41" s="238"/>
      <c r="N41" s="35"/>
    </row>
    <row r="42" spans="1:14" hidden="1">
      <c r="A42" s="253" t="s">
        <v>178</v>
      </c>
      <c r="B42" s="262"/>
      <c r="C42" s="238"/>
      <c r="D42" s="238"/>
      <c r="E42" s="238"/>
      <c r="F42" s="252"/>
      <c r="G42" s="130">
        <f t="shared" si="0"/>
        <v>0</v>
      </c>
      <c r="H42" s="238">
        <f>D42-F42</f>
        <v>0</v>
      </c>
      <c r="I42" s="238"/>
      <c r="J42" s="252"/>
      <c r="K42" s="130">
        <f t="shared" si="1"/>
        <v>0</v>
      </c>
      <c r="L42" s="238">
        <f>D42-J42</f>
        <v>0</v>
      </c>
      <c r="M42" s="238"/>
      <c r="N42" s="35"/>
    </row>
    <row r="43" spans="1:14" hidden="1">
      <c r="A43" s="253" t="s">
        <v>179</v>
      </c>
      <c r="B43" s="262"/>
      <c r="C43" s="238"/>
      <c r="D43" s="238"/>
      <c r="E43" s="238"/>
      <c r="F43" s="252"/>
      <c r="G43" s="130">
        <f t="shared" si="0"/>
        <v>0</v>
      </c>
      <c r="H43" s="238">
        <f>D43-F43</f>
        <v>0</v>
      </c>
      <c r="I43" s="238"/>
      <c r="J43" s="252"/>
      <c r="K43" s="130">
        <f t="shared" si="1"/>
        <v>0</v>
      </c>
      <c r="L43" s="238">
        <f>D43-J43</f>
        <v>0</v>
      </c>
      <c r="M43" s="238"/>
      <c r="N43" s="35"/>
    </row>
    <row r="44" spans="1:14" hidden="1">
      <c r="A44" s="253" t="s">
        <v>162</v>
      </c>
      <c r="B44" s="262"/>
      <c r="C44" s="238"/>
      <c r="D44" s="238"/>
      <c r="E44" s="238"/>
      <c r="F44" s="252"/>
      <c r="G44" s="130">
        <f t="shared" si="0"/>
        <v>0</v>
      </c>
      <c r="H44" s="238">
        <f>D44-F44</f>
        <v>0</v>
      </c>
      <c r="I44" s="238"/>
      <c r="J44" s="252"/>
      <c r="K44" s="130">
        <f t="shared" si="1"/>
        <v>0</v>
      </c>
      <c r="L44" s="238">
        <f>D44-J44</f>
        <v>0</v>
      </c>
      <c r="M44" s="238"/>
      <c r="N44" s="35"/>
    </row>
    <row r="45" spans="1:14" hidden="1">
      <c r="A45" s="253" t="s">
        <v>180</v>
      </c>
      <c r="B45" s="262"/>
      <c r="C45" s="238">
        <f>SUM(C46:C49)</f>
        <v>0</v>
      </c>
      <c r="D45" s="238">
        <f>SUM(D46:D49)</f>
        <v>0</v>
      </c>
      <c r="E45" s="238">
        <f>SUM(E46:E49)</f>
        <v>0</v>
      </c>
      <c r="F45" s="252">
        <f>SUM(F46:F49)</f>
        <v>0</v>
      </c>
      <c r="G45" s="130">
        <f t="shared" si="0"/>
        <v>0</v>
      </c>
      <c r="H45" s="238">
        <f>D45-F45</f>
        <v>0</v>
      </c>
      <c r="I45" s="238">
        <f>SUM(I46:I49)</f>
        <v>0</v>
      </c>
      <c r="J45" s="252">
        <f>SUM(J46:J49)</f>
        <v>0</v>
      </c>
      <c r="K45" s="130">
        <f t="shared" si="1"/>
        <v>0</v>
      </c>
      <c r="L45" s="238">
        <f>D45-J45</f>
        <v>0</v>
      </c>
      <c r="M45" s="238">
        <f>SUM(M46:M49)</f>
        <v>0</v>
      </c>
      <c r="N45" s="35"/>
    </row>
    <row r="46" spans="1:14" hidden="1">
      <c r="A46" s="253" t="s">
        <v>181</v>
      </c>
      <c r="B46" s="262"/>
      <c r="C46" s="238"/>
      <c r="D46" s="238"/>
      <c r="E46" s="238"/>
      <c r="F46" s="252"/>
      <c r="G46" s="130">
        <f t="shared" si="0"/>
        <v>0</v>
      </c>
      <c r="H46" s="238">
        <f>D46-F46</f>
        <v>0</v>
      </c>
      <c r="I46" s="238"/>
      <c r="J46" s="252"/>
      <c r="K46" s="130">
        <f t="shared" si="1"/>
        <v>0</v>
      </c>
      <c r="L46" s="238">
        <f>D46-J46</f>
        <v>0</v>
      </c>
      <c r="M46" s="238"/>
      <c r="N46" s="35"/>
    </row>
    <row r="47" spans="1:14" hidden="1">
      <c r="A47" s="253" t="s">
        <v>182</v>
      </c>
      <c r="B47" s="262"/>
      <c r="C47" s="238"/>
      <c r="D47" s="238"/>
      <c r="E47" s="238"/>
      <c r="F47" s="252"/>
      <c r="G47" s="130">
        <f t="shared" si="0"/>
        <v>0</v>
      </c>
      <c r="H47" s="238">
        <f>D47-F47</f>
        <v>0</v>
      </c>
      <c r="I47" s="238"/>
      <c r="J47" s="252"/>
      <c r="K47" s="130">
        <f t="shared" si="1"/>
        <v>0</v>
      </c>
      <c r="L47" s="238">
        <f>D47-J47</f>
        <v>0</v>
      </c>
      <c r="M47" s="238"/>
      <c r="N47" s="35"/>
    </row>
    <row r="48" spans="1:14" hidden="1">
      <c r="A48" s="253" t="s">
        <v>183</v>
      </c>
      <c r="B48" s="262"/>
      <c r="C48" s="238"/>
      <c r="D48" s="238"/>
      <c r="E48" s="238"/>
      <c r="F48" s="252"/>
      <c r="G48" s="130">
        <f t="shared" si="0"/>
        <v>0</v>
      </c>
      <c r="H48" s="238">
        <f>D48-F48</f>
        <v>0</v>
      </c>
      <c r="I48" s="238"/>
      <c r="J48" s="252"/>
      <c r="K48" s="130">
        <f t="shared" si="1"/>
        <v>0</v>
      </c>
      <c r="L48" s="238">
        <f>D48-J48</f>
        <v>0</v>
      </c>
      <c r="M48" s="238"/>
      <c r="N48" s="35"/>
    </row>
    <row r="49" spans="1:14" hidden="1">
      <c r="A49" s="253" t="s">
        <v>162</v>
      </c>
      <c r="B49" s="262"/>
      <c r="C49" s="238"/>
      <c r="D49" s="238"/>
      <c r="E49" s="238"/>
      <c r="F49" s="252"/>
      <c r="G49" s="130">
        <f t="shared" si="0"/>
        <v>0</v>
      </c>
      <c r="H49" s="238">
        <f>D49-F49</f>
        <v>0</v>
      </c>
      <c r="I49" s="238"/>
      <c r="J49" s="252"/>
      <c r="K49" s="130">
        <f t="shared" si="1"/>
        <v>0</v>
      </c>
      <c r="L49" s="238">
        <f>D49-J49</f>
        <v>0</v>
      </c>
      <c r="M49" s="238"/>
      <c r="N49" s="35"/>
    </row>
    <row r="50" spans="1:14" hidden="1">
      <c r="A50" s="253" t="s">
        <v>184</v>
      </c>
      <c r="B50" s="262"/>
      <c r="C50" s="238">
        <f>SUM(C51:C54)</f>
        <v>0</v>
      </c>
      <c r="D50" s="238">
        <f>SUM(D51:D54)</f>
        <v>0</v>
      </c>
      <c r="E50" s="238">
        <f>SUM(E51:E54)</f>
        <v>0</v>
      </c>
      <c r="F50" s="252">
        <f>SUM(F51:F54)</f>
        <v>0</v>
      </c>
      <c r="G50" s="130">
        <f t="shared" si="0"/>
        <v>0</v>
      </c>
      <c r="H50" s="238">
        <f>D50-F50</f>
        <v>0</v>
      </c>
      <c r="I50" s="238">
        <f>SUM(I51:I54)</f>
        <v>0</v>
      </c>
      <c r="J50" s="252">
        <f>SUM(J51:J54)</f>
        <v>0</v>
      </c>
      <c r="K50" s="130">
        <f t="shared" si="1"/>
        <v>0</v>
      </c>
      <c r="L50" s="238">
        <f>D50-J50</f>
        <v>0</v>
      </c>
      <c r="M50" s="238">
        <f>SUM(M51:M54)</f>
        <v>0</v>
      </c>
      <c r="N50" s="35"/>
    </row>
    <row r="51" spans="1:14" hidden="1">
      <c r="A51" s="253" t="s">
        <v>185</v>
      </c>
      <c r="B51" s="262"/>
      <c r="C51" s="238"/>
      <c r="D51" s="238"/>
      <c r="E51" s="238"/>
      <c r="F51" s="252"/>
      <c r="G51" s="130">
        <f t="shared" ref="G51:G82" si="3">F51/F$186</f>
        <v>0</v>
      </c>
      <c r="H51" s="238">
        <f>D51-F51</f>
        <v>0</v>
      </c>
      <c r="I51" s="238"/>
      <c r="J51" s="252"/>
      <c r="K51" s="130">
        <f t="shared" ref="K51:K82" si="4">J51/J$186</f>
        <v>0</v>
      </c>
      <c r="L51" s="238">
        <f>D51-J51</f>
        <v>0</v>
      </c>
      <c r="M51" s="238"/>
      <c r="N51" s="35"/>
    </row>
    <row r="52" spans="1:14" hidden="1">
      <c r="A52" s="253" t="s">
        <v>186</v>
      </c>
      <c r="B52" s="262"/>
      <c r="C52" s="238"/>
      <c r="D52" s="238"/>
      <c r="E52" s="238"/>
      <c r="F52" s="252"/>
      <c r="G52" s="130">
        <f t="shared" si="3"/>
        <v>0</v>
      </c>
      <c r="H52" s="238">
        <f>D52-F52</f>
        <v>0</v>
      </c>
      <c r="I52" s="238"/>
      <c r="J52" s="252"/>
      <c r="K52" s="130">
        <f t="shared" si="4"/>
        <v>0</v>
      </c>
      <c r="L52" s="238">
        <f>D52-J52</f>
        <v>0</v>
      </c>
      <c r="M52" s="238"/>
      <c r="N52" s="35"/>
    </row>
    <row r="53" spans="1:14" hidden="1">
      <c r="A53" s="253" t="s">
        <v>187</v>
      </c>
      <c r="B53" s="262"/>
      <c r="C53" s="238"/>
      <c r="D53" s="238"/>
      <c r="E53" s="238"/>
      <c r="F53" s="252"/>
      <c r="G53" s="130">
        <f t="shared" si="3"/>
        <v>0</v>
      </c>
      <c r="H53" s="238">
        <f>D53-F53</f>
        <v>0</v>
      </c>
      <c r="I53" s="238"/>
      <c r="J53" s="252"/>
      <c r="K53" s="130">
        <f t="shared" si="4"/>
        <v>0</v>
      </c>
      <c r="L53" s="238">
        <f>D53-J53</f>
        <v>0</v>
      </c>
      <c r="M53" s="238"/>
      <c r="N53" s="35"/>
    </row>
    <row r="54" spans="1:14" hidden="1">
      <c r="A54" s="253" t="s">
        <v>162</v>
      </c>
      <c r="B54" s="262"/>
      <c r="C54" s="238"/>
      <c r="D54" s="238"/>
      <c r="E54" s="238"/>
      <c r="F54" s="252"/>
      <c r="G54" s="130">
        <f t="shared" si="3"/>
        <v>0</v>
      </c>
      <c r="H54" s="238">
        <f>D54-F54</f>
        <v>0</v>
      </c>
      <c r="I54" s="238"/>
      <c r="J54" s="252"/>
      <c r="K54" s="130">
        <f t="shared" si="4"/>
        <v>0</v>
      </c>
      <c r="L54" s="238">
        <f>D54-J54</f>
        <v>0</v>
      </c>
      <c r="M54" s="238"/>
      <c r="N54" s="35"/>
    </row>
    <row r="55" spans="1:14" hidden="1">
      <c r="A55" s="253" t="s">
        <v>188</v>
      </c>
      <c r="B55" s="262"/>
      <c r="C55" s="238">
        <f>SUM(C56:C58)</f>
        <v>0</v>
      </c>
      <c r="D55" s="238">
        <f>SUM(D56:D58)</f>
        <v>0</v>
      </c>
      <c r="E55" s="238">
        <f>SUM(E56:E58)</f>
        <v>0</v>
      </c>
      <c r="F55" s="252">
        <f>SUM(F56:F58)</f>
        <v>0</v>
      </c>
      <c r="G55" s="130">
        <f t="shared" si="3"/>
        <v>0</v>
      </c>
      <c r="H55" s="238">
        <f>D55-F55</f>
        <v>0</v>
      </c>
      <c r="I55" s="238">
        <f>SUM(I56:I58)</f>
        <v>0</v>
      </c>
      <c r="J55" s="252">
        <f>SUM(J56:J58)</f>
        <v>0</v>
      </c>
      <c r="K55" s="130">
        <f t="shared" si="4"/>
        <v>0</v>
      </c>
      <c r="L55" s="238">
        <f>D55-J55</f>
        <v>0</v>
      </c>
      <c r="M55" s="238">
        <f>SUM(M56:M58)</f>
        <v>0</v>
      </c>
      <c r="N55" s="35"/>
    </row>
    <row r="56" spans="1:14" hidden="1">
      <c r="A56" s="253" t="s">
        <v>189</v>
      </c>
      <c r="B56" s="262"/>
      <c r="C56" s="238"/>
      <c r="D56" s="238"/>
      <c r="E56" s="238"/>
      <c r="F56" s="252"/>
      <c r="G56" s="130">
        <f t="shared" si="3"/>
        <v>0</v>
      </c>
      <c r="H56" s="238">
        <f>D56-F56</f>
        <v>0</v>
      </c>
      <c r="I56" s="238"/>
      <c r="J56" s="252"/>
      <c r="K56" s="130">
        <f t="shared" si="4"/>
        <v>0</v>
      </c>
      <c r="L56" s="238">
        <f>D56-J56</f>
        <v>0</v>
      </c>
      <c r="M56" s="238"/>
      <c r="N56" s="35"/>
    </row>
    <row r="57" spans="1:14" hidden="1">
      <c r="A57" s="253" t="s">
        <v>190</v>
      </c>
      <c r="B57" s="262"/>
      <c r="C57" s="238"/>
      <c r="D57" s="238"/>
      <c r="E57" s="238"/>
      <c r="F57" s="252"/>
      <c r="G57" s="130">
        <f t="shared" si="3"/>
        <v>0</v>
      </c>
      <c r="H57" s="238">
        <f>D57-F57</f>
        <v>0</v>
      </c>
      <c r="I57" s="238"/>
      <c r="J57" s="252"/>
      <c r="K57" s="130">
        <f t="shared" si="4"/>
        <v>0</v>
      </c>
      <c r="L57" s="238">
        <f>D57-J57</f>
        <v>0</v>
      </c>
      <c r="M57" s="238"/>
      <c r="N57" s="35"/>
    </row>
    <row r="58" spans="1:14" hidden="1">
      <c r="A58" s="253" t="s">
        <v>162</v>
      </c>
      <c r="B58" s="262"/>
      <c r="C58" s="238"/>
      <c r="D58" s="238"/>
      <c r="E58" s="238"/>
      <c r="F58" s="252"/>
      <c r="G58" s="130">
        <f t="shared" si="3"/>
        <v>0</v>
      </c>
      <c r="H58" s="238">
        <f>D58-F58</f>
        <v>0</v>
      </c>
      <c r="I58" s="238"/>
      <c r="J58" s="252"/>
      <c r="K58" s="130">
        <f t="shared" si="4"/>
        <v>0</v>
      </c>
      <c r="L58" s="238">
        <f>D58-J58</f>
        <v>0</v>
      </c>
      <c r="M58" s="238"/>
      <c r="N58" s="35"/>
    </row>
    <row r="59" spans="1:14" hidden="1">
      <c r="A59" s="253" t="s">
        <v>191</v>
      </c>
      <c r="B59" s="262"/>
      <c r="C59" s="238">
        <f>SUM(C60:C64)</f>
        <v>0</v>
      </c>
      <c r="D59" s="238">
        <f>SUM(D60:D64)</f>
        <v>0</v>
      </c>
      <c r="E59" s="238">
        <f>SUM(E60:E64)</f>
        <v>0</v>
      </c>
      <c r="F59" s="252">
        <f>SUM(F60:F64)</f>
        <v>0</v>
      </c>
      <c r="G59" s="130">
        <f t="shared" si="3"/>
        <v>0</v>
      </c>
      <c r="H59" s="238">
        <f>D59-F59</f>
        <v>0</v>
      </c>
      <c r="I59" s="238">
        <f>SUM(I60:I64)</f>
        <v>0</v>
      </c>
      <c r="J59" s="252">
        <f>SUM(J60:J64)</f>
        <v>0</v>
      </c>
      <c r="K59" s="130">
        <f t="shared" si="4"/>
        <v>0</v>
      </c>
      <c r="L59" s="238">
        <f>D59-J59</f>
        <v>0</v>
      </c>
      <c r="M59" s="238">
        <f>SUM(M60:M64)</f>
        <v>0</v>
      </c>
      <c r="N59" s="35"/>
    </row>
    <row r="60" spans="1:14" hidden="1">
      <c r="A60" s="253" t="s">
        <v>192</v>
      </c>
      <c r="B60" s="262"/>
      <c r="C60" s="238"/>
      <c r="D60" s="238"/>
      <c r="E60" s="238"/>
      <c r="F60" s="252"/>
      <c r="G60" s="130">
        <f t="shared" si="3"/>
        <v>0</v>
      </c>
      <c r="H60" s="238">
        <f>D60-F60</f>
        <v>0</v>
      </c>
      <c r="I60" s="238"/>
      <c r="J60" s="252"/>
      <c r="K60" s="130">
        <f t="shared" si="4"/>
        <v>0</v>
      </c>
      <c r="L60" s="238">
        <f>D60-J60</f>
        <v>0</v>
      </c>
      <c r="M60" s="238"/>
      <c r="N60" s="35"/>
    </row>
    <row r="61" spans="1:14" hidden="1">
      <c r="A61" s="253" t="s">
        <v>193</v>
      </c>
      <c r="B61" s="262"/>
      <c r="C61" s="238"/>
      <c r="D61" s="238"/>
      <c r="E61" s="238"/>
      <c r="F61" s="252"/>
      <c r="G61" s="130">
        <f t="shared" si="3"/>
        <v>0</v>
      </c>
      <c r="H61" s="238">
        <f>D61-F61</f>
        <v>0</v>
      </c>
      <c r="I61" s="238"/>
      <c r="J61" s="252"/>
      <c r="K61" s="130">
        <f t="shared" si="4"/>
        <v>0</v>
      </c>
      <c r="L61" s="238">
        <f>D61-J61</f>
        <v>0</v>
      </c>
      <c r="M61" s="238"/>
      <c r="N61" s="35"/>
    </row>
    <row r="62" spans="1:14" hidden="1">
      <c r="A62" s="253" t="s">
        <v>194</v>
      </c>
      <c r="B62" s="262"/>
      <c r="C62" s="238"/>
      <c r="D62" s="238"/>
      <c r="E62" s="238"/>
      <c r="F62" s="252"/>
      <c r="G62" s="130">
        <f t="shared" si="3"/>
        <v>0</v>
      </c>
      <c r="H62" s="238">
        <f>D62-F62</f>
        <v>0</v>
      </c>
      <c r="I62" s="238"/>
      <c r="J62" s="252"/>
      <c r="K62" s="130">
        <f t="shared" si="4"/>
        <v>0</v>
      </c>
      <c r="L62" s="238">
        <f>D62-J62</f>
        <v>0</v>
      </c>
      <c r="M62" s="238"/>
      <c r="N62" s="35"/>
    </row>
    <row r="63" spans="1:14" hidden="1">
      <c r="A63" s="253" t="s">
        <v>195</v>
      </c>
      <c r="B63" s="262"/>
      <c r="C63" s="238"/>
      <c r="D63" s="238"/>
      <c r="E63" s="238"/>
      <c r="F63" s="252"/>
      <c r="G63" s="130">
        <f t="shared" si="3"/>
        <v>0</v>
      </c>
      <c r="H63" s="238">
        <f>D63-F63</f>
        <v>0</v>
      </c>
      <c r="I63" s="238"/>
      <c r="J63" s="252"/>
      <c r="K63" s="130">
        <f t="shared" si="4"/>
        <v>0</v>
      </c>
      <c r="L63" s="238">
        <f>D63-J63</f>
        <v>0</v>
      </c>
      <c r="M63" s="238"/>
      <c r="N63" s="35"/>
    </row>
    <row r="64" spans="1:14" hidden="1">
      <c r="A64" s="253" t="s">
        <v>162</v>
      </c>
      <c r="B64" s="262"/>
      <c r="C64" s="238"/>
      <c r="D64" s="238"/>
      <c r="E64" s="238"/>
      <c r="F64" s="252"/>
      <c r="G64" s="130">
        <f t="shared" si="3"/>
        <v>0</v>
      </c>
      <c r="H64" s="238">
        <f>D64-F64</f>
        <v>0</v>
      </c>
      <c r="I64" s="238"/>
      <c r="J64" s="252"/>
      <c r="K64" s="130">
        <f t="shared" si="4"/>
        <v>0</v>
      </c>
      <c r="L64" s="238">
        <f>D64-J64</f>
        <v>0</v>
      </c>
      <c r="M64" s="238"/>
      <c r="N64" s="35"/>
    </row>
    <row r="65" spans="1:14">
      <c r="A65" s="253" t="s">
        <v>196</v>
      </c>
      <c r="B65" s="262" t="s">
        <v>426</v>
      </c>
      <c r="C65" s="238">
        <f>SUM(C66:C70)</f>
        <v>106048431</v>
      </c>
      <c r="D65" s="238">
        <f>SUM(D66:D70)</f>
        <v>106048431</v>
      </c>
      <c r="E65" s="238">
        <f>SUM(E66:E70)</f>
        <v>7036655.8399999999</v>
      </c>
      <c r="F65" s="252">
        <f>SUM(F66:F70)</f>
        <v>7036655.8399999999</v>
      </c>
      <c r="G65" s="130">
        <f t="shared" si="3"/>
        <v>6.46458265728099E-2</v>
      </c>
      <c r="H65" s="238">
        <f>D65-F65</f>
        <v>99011775.159999996</v>
      </c>
      <c r="I65" s="238">
        <f>SUM(I66:I70)</f>
        <v>7036655.8399999999</v>
      </c>
      <c r="J65" s="252">
        <f>SUM(J66:J70)</f>
        <v>7036655.8399999999</v>
      </c>
      <c r="K65" s="130">
        <f t="shared" si="4"/>
        <v>7.8863871254915077E-2</v>
      </c>
      <c r="L65" s="238">
        <f>D65-J65</f>
        <v>99011775.159999996</v>
      </c>
      <c r="M65" s="238">
        <f>SUM(M66:M70)</f>
        <v>0</v>
      </c>
      <c r="N65" s="35"/>
    </row>
    <row r="66" spans="1:14" hidden="1">
      <c r="A66" s="253" t="s">
        <v>197</v>
      </c>
      <c r="B66" s="262"/>
      <c r="C66" s="238"/>
      <c r="D66" s="238"/>
      <c r="E66" s="238"/>
      <c r="F66" s="252"/>
      <c r="G66" s="130">
        <f t="shared" si="3"/>
        <v>0</v>
      </c>
      <c r="H66" s="238">
        <f>D66-F66</f>
        <v>0</v>
      </c>
      <c r="I66" s="238"/>
      <c r="J66" s="252"/>
      <c r="K66" s="130">
        <f t="shared" si="4"/>
        <v>0</v>
      </c>
      <c r="L66" s="238">
        <f>D66-J66</f>
        <v>0</v>
      </c>
      <c r="M66" s="238"/>
      <c r="N66" s="35"/>
    </row>
    <row r="67" spans="1:14">
      <c r="A67" s="254" t="s">
        <v>198</v>
      </c>
      <c r="B67" s="262" t="s">
        <v>427</v>
      </c>
      <c r="C67" s="238">
        <v>106048431</v>
      </c>
      <c r="D67" s="238">
        <v>106048431</v>
      </c>
      <c r="E67" s="238">
        <v>7036655.8399999999</v>
      </c>
      <c r="F67" s="241">
        <v>7036655.8399999999</v>
      </c>
      <c r="G67" s="130">
        <f t="shared" si="3"/>
        <v>6.46458265728099E-2</v>
      </c>
      <c r="H67" s="238">
        <f>D67-F67</f>
        <v>99011775.159999996</v>
      </c>
      <c r="I67" s="238">
        <v>7036655.8399999999</v>
      </c>
      <c r="J67" s="241">
        <v>7036655.8399999999</v>
      </c>
      <c r="K67" s="130">
        <f t="shared" si="4"/>
        <v>7.8863871254915077E-2</v>
      </c>
      <c r="L67" s="238">
        <f>D67-J67</f>
        <v>99011775.159999996</v>
      </c>
      <c r="M67" s="238">
        <f t="shared" ref="M67" si="5">IF($M$2=6,F67-J67,0)</f>
        <v>0</v>
      </c>
      <c r="N67" s="35"/>
    </row>
    <row r="68" spans="1:14" hidden="1">
      <c r="A68" s="253" t="s">
        <v>199</v>
      </c>
      <c r="B68" s="262"/>
      <c r="C68" s="238"/>
      <c r="D68" s="238"/>
      <c r="E68" s="238"/>
      <c r="F68" s="252"/>
      <c r="G68" s="130">
        <f t="shared" si="3"/>
        <v>0</v>
      </c>
      <c r="H68" s="238">
        <f>D68-F68</f>
        <v>0</v>
      </c>
      <c r="I68" s="238"/>
      <c r="J68" s="252"/>
      <c r="K68" s="130">
        <f t="shared" si="4"/>
        <v>0</v>
      </c>
      <c r="L68" s="238">
        <f>D68-J68</f>
        <v>0</v>
      </c>
      <c r="M68" s="238"/>
      <c r="N68" s="35"/>
    </row>
    <row r="69" spans="1:14" hidden="1">
      <c r="A69" s="253" t="s">
        <v>200</v>
      </c>
      <c r="B69" s="262"/>
      <c r="C69" s="238"/>
      <c r="D69" s="238"/>
      <c r="E69" s="238"/>
      <c r="F69" s="252"/>
      <c r="G69" s="130">
        <f t="shared" si="3"/>
        <v>0</v>
      </c>
      <c r="H69" s="238">
        <f>D69-F69</f>
        <v>0</v>
      </c>
      <c r="I69" s="238"/>
      <c r="J69" s="252"/>
      <c r="K69" s="130">
        <f t="shared" si="4"/>
        <v>0</v>
      </c>
      <c r="L69" s="238">
        <f>D69-J69</f>
        <v>0</v>
      </c>
      <c r="M69" s="238"/>
      <c r="N69" s="35"/>
    </row>
    <row r="70" spans="1:14" hidden="1">
      <c r="A70" s="253" t="s">
        <v>162</v>
      </c>
      <c r="B70" s="262"/>
      <c r="C70" s="238"/>
      <c r="D70" s="238"/>
      <c r="E70" s="238"/>
      <c r="F70" s="252"/>
      <c r="G70" s="130">
        <f t="shared" si="3"/>
        <v>0</v>
      </c>
      <c r="H70" s="238">
        <f>D70-F70</f>
        <v>0</v>
      </c>
      <c r="I70" s="238"/>
      <c r="J70" s="252"/>
      <c r="K70" s="130">
        <f t="shared" si="4"/>
        <v>0</v>
      </c>
      <c r="L70" s="238">
        <f>D70-J70</f>
        <v>0</v>
      </c>
      <c r="M70" s="238"/>
      <c r="N70" s="35"/>
    </row>
    <row r="71" spans="1:14" hidden="1">
      <c r="A71" s="253" t="s">
        <v>201</v>
      </c>
      <c r="B71" s="262"/>
      <c r="C71" s="238">
        <f>SUM(C72:C78)</f>
        <v>0</v>
      </c>
      <c r="D71" s="238">
        <f>SUM(D72:D78)</f>
        <v>0</v>
      </c>
      <c r="E71" s="238">
        <f>SUM(E72:E78)</f>
        <v>0</v>
      </c>
      <c r="F71" s="252">
        <f>SUM(F72:F78)</f>
        <v>0</v>
      </c>
      <c r="G71" s="130">
        <f t="shared" si="3"/>
        <v>0</v>
      </c>
      <c r="H71" s="238">
        <f>D71-F71</f>
        <v>0</v>
      </c>
      <c r="I71" s="238">
        <f>SUM(I72:I78)</f>
        <v>0</v>
      </c>
      <c r="J71" s="252">
        <f>SUM(J72:J78)</f>
        <v>0</v>
      </c>
      <c r="K71" s="130">
        <f t="shared" si="4"/>
        <v>0</v>
      </c>
      <c r="L71" s="238">
        <f>D71-J71</f>
        <v>0</v>
      </c>
      <c r="M71" s="238">
        <f>SUM(M72:M78)</f>
        <v>0</v>
      </c>
      <c r="N71" s="35"/>
    </row>
    <row r="72" spans="1:14" hidden="1">
      <c r="A72" s="253" t="s">
        <v>202</v>
      </c>
      <c r="B72" s="262"/>
      <c r="C72" s="238"/>
      <c r="D72" s="238"/>
      <c r="E72" s="238"/>
      <c r="F72" s="252"/>
      <c r="G72" s="130">
        <f t="shared" si="3"/>
        <v>0</v>
      </c>
      <c r="H72" s="238">
        <f>D72-F72</f>
        <v>0</v>
      </c>
      <c r="I72" s="238"/>
      <c r="J72" s="252"/>
      <c r="K72" s="130">
        <f t="shared" si="4"/>
        <v>0</v>
      </c>
      <c r="L72" s="238">
        <f>D72-J72</f>
        <v>0</v>
      </c>
      <c r="M72" s="238"/>
      <c r="N72" s="35"/>
    </row>
    <row r="73" spans="1:14" hidden="1">
      <c r="A73" s="253" t="s">
        <v>203</v>
      </c>
      <c r="B73" s="262"/>
      <c r="C73" s="238"/>
      <c r="D73" s="238"/>
      <c r="E73" s="238"/>
      <c r="F73" s="252"/>
      <c r="G73" s="130">
        <f t="shared" si="3"/>
        <v>0</v>
      </c>
      <c r="H73" s="238">
        <f>D73-F73</f>
        <v>0</v>
      </c>
      <c r="I73" s="238"/>
      <c r="J73" s="252"/>
      <c r="K73" s="130">
        <f t="shared" si="4"/>
        <v>0</v>
      </c>
      <c r="L73" s="238">
        <f>D73-J73</f>
        <v>0</v>
      </c>
      <c r="M73" s="238"/>
      <c r="N73" s="35"/>
    </row>
    <row r="74" spans="1:14" hidden="1">
      <c r="A74" s="253" t="s">
        <v>204</v>
      </c>
      <c r="B74" s="262"/>
      <c r="C74" s="238"/>
      <c r="D74" s="238"/>
      <c r="E74" s="238"/>
      <c r="F74" s="252"/>
      <c r="G74" s="130">
        <f t="shared" si="3"/>
        <v>0</v>
      </c>
      <c r="H74" s="238">
        <f>D74-F74</f>
        <v>0</v>
      </c>
      <c r="I74" s="238"/>
      <c r="J74" s="252"/>
      <c r="K74" s="130">
        <f t="shared" si="4"/>
        <v>0</v>
      </c>
      <c r="L74" s="238">
        <f>D74-J74</f>
        <v>0</v>
      </c>
      <c r="M74" s="238"/>
      <c r="N74" s="35"/>
    </row>
    <row r="75" spans="1:14" hidden="1">
      <c r="A75" s="253" t="s">
        <v>205</v>
      </c>
      <c r="B75" s="262"/>
      <c r="C75" s="238"/>
      <c r="D75" s="238"/>
      <c r="E75" s="238"/>
      <c r="F75" s="252"/>
      <c r="G75" s="130">
        <f t="shared" si="3"/>
        <v>0</v>
      </c>
      <c r="H75" s="238">
        <f>D75-F75</f>
        <v>0</v>
      </c>
      <c r="I75" s="238"/>
      <c r="J75" s="252"/>
      <c r="K75" s="130">
        <f t="shared" si="4"/>
        <v>0</v>
      </c>
      <c r="L75" s="238">
        <f>D75-J75</f>
        <v>0</v>
      </c>
      <c r="M75" s="238"/>
      <c r="N75" s="35"/>
    </row>
    <row r="76" spans="1:14" hidden="1">
      <c r="A76" s="253" t="s">
        <v>206</v>
      </c>
      <c r="B76" s="262"/>
      <c r="C76" s="238"/>
      <c r="D76" s="238"/>
      <c r="E76" s="238"/>
      <c r="F76" s="252"/>
      <c r="G76" s="130">
        <f t="shared" si="3"/>
        <v>0</v>
      </c>
      <c r="H76" s="238">
        <f>D76-F76</f>
        <v>0</v>
      </c>
      <c r="I76" s="238"/>
      <c r="J76" s="252"/>
      <c r="K76" s="130">
        <f t="shared" si="4"/>
        <v>0</v>
      </c>
      <c r="L76" s="238">
        <f>D76-J76</f>
        <v>0</v>
      </c>
      <c r="M76" s="238"/>
      <c r="N76" s="35"/>
    </row>
    <row r="77" spans="1:14" hidden="1">
      <c r="A77" s="253" t="s">
        <v>207</v>
      </c>
      <c r="B77" s="262"/>
      <c r="C77" s="238"/>
      <c r="D77" s="238"/>
      <c r="E77" s="238"/>
      <c r="F77" s="252"/>
      <c r="G77" s="130">
        <f t="shared" si="3"/>
        <v>0</v>
      </c>
      <c r="H77" s="238">
        <f>D77-F77</f>
        <v>0</v>
      </c>
      <c r="I77" s="238"/>
      <c r="J77" s="252"/>
      <c r="K77" s="130">
        <f t="shared" si="4"/>
        <v>0</v>
      </c>
      <c r="L77" s="238">
        <f>D77-J77</f>
        <v>0</v>
      </c>
      <c r="M77" s="238"/>
      <c r="N77" s="35"/>
    </row>
    <row r="78" spans="1:14" hidden="1">
      <c r="A78" s="253" t="s">
        <v>162</v>
      </c>
      <c r="B78" s="262"/>
      <c r="C78" s="238"/>
      <c r="D78" s="238"/>
      <c r="E78" s="238"/>
      <c r="F78" s="252"/>
      <c r="G78" s="130">
        <f t="shared" si="3"/>
        <v>0</v>
      </c>
      <c r="H78" s="238">
        <f>D78-F78</f>
        <v>0</v>
      </c>
      <c r="I78" s="238"/>
      <c r="J78" s="252"/>
      <c r="K78" s="130">
        <f t="shared" si="4"/>
        <v>0</v>
      </c>
      <c r="L78" s="238">
        <f>D78-J78</f>
        <v>0</v>
      </c>
      <c r="M78" s="238"/>
      <c r="N78" s="35"/>
    </row>
    <row r="79" spans="1:14" hidden="1">
      <c r="A79" s="253" t="s">
        <v>208</v>
      </c>
      <c r="B79" s="262"/>
      <c r="C79" s="238">
        <f>SUM(C80:C84)</f>
        <v>0</v>
      </c>
      <c r="D79" s="238">
        <f>SUM(D80:D84)</f>
        <v>0</v>
      </c>
      <c r="E79" s="238">
        <f>SUM(E80:E84)</f>
        <v>0</v>
      </c>
      <c r="F79" s="252">
        <f>SUM(F80:F84)</f>
        <v>0</v>
      </c>
      <c r="G79" s="130">
        <f t="shared" si="3"/>
        <v>0</v>
      </c>
      <c r="H79" s="238">
        <f>D79-F79</f>
        <v>0</v>
      </c>
      <c r="I79" s="238">
        <f>SUM(I80:I84)</f>
        <v>0</v>
      </c>
      <c r="J79" s="252">
        <f>SUM(J80:J84)</f>
        <v>0</v>
      </c>
      <c r="K79" s="130">
        <f t="shared" si="4"/>
        <v>0</v>
      </c>
      <c r="L79" s="238">
        <f>D79-J79</f>
        <v>0</v>
      </c>
      <c r="M79" s="238">
        <f>SUM(M80:M84)</f>
        <v>0</v>
      </c>
      <c r="N79" s="35"/>
    </row>
    <row r="80" spans="1:14" hidden="1">
      <c r="A80" s="253" t="s">
        <v>209</v>
      </c>
      <c r="B80" s="262"/>
      <c r="C80" s="238"/>
      <c r="D80" s="238"/>
      <c r="E80" s="238"/>
      <c r="F80" s="252"/>
      <c r="G80" s="130">
        <f t="shared" si="3"/>
        <v>0</v>
      </c>
      <c r="H80" s="238">
        <f>D80-F80</f>
        <v>0</v>
      </c>
      <c r="I80" s="238"/>
      <c r="J80" s="252"/>
      <c r="K80" s="130">
        <f t="shared" si="4"/>
        <v>0</v>
      </c>
      <c r="L80" s="238">
        <f>D80-J80</f>
        <v>0</v>
      </c>
      <c r="M80" s="238"/>
      <c r="N80" s="35"/>
    </row>
    <row r="81" spans="1:14" hidden="1">
      <c r="A81" s="253" t="s">
        <v>210</v>
      </c>
      <c r="B81" s="262"/>
      <c r="C81" s="238"/>
      <c r="D81" s="238"/>
      <c r="E81" s="238"/>
      <c r="F81" s="252"/>
      <c r="G81" s="130">
        <f t="shared" si="3"/>
        <v>0</v>
      </c>
      <c r="H81" s="238">
        <f>D81-F81</f>
        <v>0</v>
      </c>
      <c r="I81" s="238"/>
      <c r="J81" s="252"/>
      <c r="K81" s="130">
        <f t="shared" si="4"/>
        <v>0</v>
      </c>
      <c r="L81" s="238">
        <f>D81-J81</f>
        <v>0</v>
      </c>
      <c r="M81" s="238"/>
      <c r="N81" s="35"/>
    </row>
    <row r="82" spans="1:14" hidden="1">
      <c r="A82" s="253" t="s">
        <v>211</v>
      </c>
      <c r="B82" s="262"/>
      <c r="C82" s="238"/>
      <c r="D82" s="238"/>
      <c r="E82" s="238"/>
      <c r="F82" s="252"/>
      <c r="G82" s="130">
        <f t="shared" si="3"/>
        <v>0</v>
      </c>
      <c r="H82" s="238">
        <f>D82-F82</f>
        <v>0</v>
      </c>
      <c r="I82" s="238"/>
      <c r="J82" s="252"/>
      <c r="K82" s="130">
        <f t="shared" si="4"/>
        <v>0</v>
      </c>
      <c r="L82" s="238">
        <f>D82-J82</f>
        <v>0</v>
      </c>
      <c r="M82" s="238"/>
      <c r="N82" s="35"/>
    </row>
    <row r="83" spans="1:14" hidden="1">
      <c r="A83" s="253" t="s">
        <v>212</v>
      </c>
      <c r="B83" s="262"/>
      <c r="C83" s="238"/>
      <c r="D83" s="238"/>
      <c r="E83" s="238"/>
      <c r="F83" s="252"/>
      <c r="G83" s="130">
        <f t="shared" ref="G83:G114" si="6">F83/F$186</f>
        <v>0</v>
      </c>
      <c r="H83" s="238">
        <f>D83-F83</f>
        <v>0</v>
      </c>
      <c r="I83" s="238"/>
      <c r="J83" s="252"/>
      <c r="K83" s="130">
        <f t="shared" ref="K83:K114" si="7">J83/J$186</f>
        <v>0</v>
      </c>
      <c r="L83" s="238">
        <f>D83-J83</f>
        <v>0</v>
      </c>
      <c r="M83" s="238"/>
      <c r="N83" s="35"/>
    </row>
    <row r="84" spans="1:14" hidden="1">
      <c r="A84" s="253" t="s">
        <v>162</v>
      </c>
      <c r="B84" s="262"/>
      <c r="C84" s="238"/>
      <c r="D84" s="238"/>
      <c r="E84" s="238"/>
      <c r="F84" s="252"/>
      <c r="G84" s="130">
        <f t="shared" si="6"/>
        <v>0</v>
      </c>
      <c r="H84" s="238">
        <f>D84-F84</f>
        <v>0</v>
      </c>
      <c r="I84" s="238"/>
      <c r="J84" s="252"/>
      <c r="K84" s="130">
        <f t="shared" si="7"/>
        <v>0</v>
      </c>
      <c r="L84" s="238">
        <f>D84-J84</f>
        <v>0</v>
      </c>
      <c r="M84" s="238"/>
      <c r="N84" s="35"/>
    </row>
    <row r="85" spans="1:14" hidden="1">
      <c r="A85" s="253" t="s">
        <v>213</v>
      </c>
      <c r="B85" s="262"/>
      <c r="C85" s="238">
        <f>SUM(C86:C94)</f>
        <v>0</v>
      </c>
      <c r="D85" s="238">
        <f>SUM(D86:D94)</f>
        <v>0</v>
      </c>
      <c r="E85" s="238">
        <f>SUM(E86:E94)</f>
        <v>0</v>
      </c>
      <c r="F85" s="252">
        <f>SUM(F86:F94)</f>
        <v>0</v>
      </c>
      <c r="G85" s="130">
        <f t="shared" si="6"/>
        <v>0</v>
      </c>
      <c r="H85" s="238">
        <f>D85-F85</f>
        <v>0</v>
      </c>
      <c r="I85" s="238">
        <f>SUM(I86:I94)</f>
        <v>0</v>
      </c>
      <c r="J85" s="252">
        <f>SUM(J86:J94)</f>
        <v>0</v>
      </c>
      <c r="K85" s="130">
        <f t="shared" si="7"/>
        <v>0</v>
      </c>
      <c r="L85" s="238">
        <f>D85-J85</f>
        <v>0</v>
      </c>
      <c r="M85" s="238">
        <f>SUM(M86:M94)</f>
        <v>0</v>
      </c>
      <c r="N85" s="35"/>
    </row>
    <row r="86" spans="1:14" hidden="1">
      <c r="A86" s="253" t="s">
        <v>214</v>
      </c>
      <c r="B86" s="262"/>
      <c r="C86" s="238"/>
      <c r="D86" s="238"/>
      <c r="E86" s="238"/>
      <c r="F86" s="252"/>
      <c r="G86" s="130">
        <f t="shared" si="6"/>
        <v>0</v>
      </c>
      <c r="H86" s="238">
        <f>D86-F86</f>
        <v>0</v>
      </c>
      <c r="I86" s="238"/>
      <c r="J86" s="252"/>
      <c r="K86" s="130">
        <f t="shared" si="7"/>
        <v>0</v>
      </c>
      <c r="L86" s="238">
        <f>D86-J86</f>
        <v>0</v>
      </c>
      <c r="M86" s="238"/>
      <c r="N86" s="35"/>
    </row>
    <row r="87" spans="1:14" hidden="1">
      <c r="A87" s="253" t="s">
        <v>215</v>
      </c>
      <c r="B87" s="262"/>
      <c r="C87" s="238"/>
      <c r="D87" s="238"/>
      <c r="E87" s="238"/>
      <c r="F87" s="252"/>
      <c r="G87" s="130">
        <f t="shared" si="6"/>
        <v>0</v>
      </c>
      <c r="H87" s="238">
        <f>D87-F87</f>
        <v>0</v>
      </c>
      <c r="I87" s="238"/>
      <c r="J87" s="252"/>
      <c r="K87" s="130">
        <f t="shared" si="7"/>
        <v>0</v>
      </c>
      <c r="L87" s="238">
        <f>D87-J87</f>
        <v>0</v>
      </c>
      <c r="M87" s="238"/>
      <c r="N87" s="35"/>
    </row>
    <row r="88" spans="1:14" hidden="1">
      <c r="A88" s="253" t="s">
        <v>216</v>
      </c>
      <c r="B88" s="262"/>
      <c r="C88" s="238"/>
      <c r="D88" s="238"/>
      <c r="E88" s="238"/>
      <c r="F88" s="252"/>
      <c r="G88" s="130">
        <f t="shared" si="6"/>
        <v>0</v>
      </c>
      <c r="H88" s="238">
        <f>D88-F88</f>
        <v>0</v>
      </c>
      <c r="I88" s="238"/>
      <c r="J88" s="252"/>
      <c r="K88" s="130">
        <f t="shared" si="7"/>
        <v>0</v>
      </c>
      <c r="L88" s="238">
        <f>D88-J88</f>
        <v>0</v>
      </c>
      <c r="M88" s="238"/>
      <c r="N88" s="35"/>
    </row>
    <row r="89" spans="1:14" hidden="1">
      <c r="A89" s="253" t="s">
        <v>217</v>
      </c>
      <c r="B89" s="262"/>
      <c r="C89" s="238"/>
      <c r="D89" s="238"/>
      <c r="E89" s="238"/>
      <c r="F89" s="252"/>
      <c r="G89" s="130">
        <f t="shared" si="6"/>
        <v>0</v>
      </c>
      <c r="H89" s="238">
        <f>D89-F89</f>
        <v>0</v>
      </c>
      <c r="I89" s="238"/>
      <c r="J89" s="252"/>
      <c r="K89" s="130">
        <f t="shared" si="7"/>
        <v>0</v>
      </c>
      <c r="L89" s="238">
        <f>D89-J89</f>
        <v>0</v>
      </c>
      <c r="M89" s="238"/>
      <c r="N89" s="35"/>
    </row>
    <row r="90" spans="1:14" hidden="1">
      <c r="A90" s="253" t="s">
        <v>218</v>
      </c>
      <c r="B90" s="262"/>
      <c r="C90" s="238"/>
      <c r="D90" s="238"/>
      <c r="E90" s="238"/>
      <c r="F90" s="252"/>
      <c r="G90" s="130">
        <f t="shared" si="6"/>
        <v>0</v>
      </c>
      <c r="H90" s="238">
        <f>D90-F90</f>
        <v>0</v>
      </c>
      <c r="I90" s="238"/>
      <c r="J90" s="252"/>
      <c r="K90" s="130">
        <f t="shared" si="7"/>
        <v>0</v>
      </c>
      <c r="L90" s="238">
        <f>D90-J90</f>
        <v>0</v>
      </c>
      <c r="M90" s="238"/>
      <c r="N90" s="35"/>
    </row>
    <row r="91" spans="1:14" hidden="1">
      <c r="A91" s="253" t="s">
        <v>219</v>
      </c>
      <c r="B91" s="262"/>
      <c r="C91" s="238"/>
      <c r="D91" s="238"/>
      <c r="E91" s="238"/>
      <c r="F91" s="252"/>
      <c r="G91" s="130">
        <f t="shared" si="6"/>
        <v>0</v>
      </c>
      <c r="H91" s="238">
        <f>D91-F91</f>
        <v>0</v>
      </c>
      <c r="I91" s="238"/>
      <c r="J91" s="252"/>
      <c r="K91" s="130">
        <f t="shared" si="7"/>
        <v>0</v>
      </c>
      <c r="L91" s="238">
        <f>D91-J91</f>
        <v>0</v>
      </c>
      <c r="M91" s="238"/>
      <c r="N91" s="35"/>
    </row>
    <row r="92" spans="1:14" hidden="1">
      <c r="A92" s="253" t="s">
        <v>220</v>
      </c>
      <c r="B92" s="262"/>
      <c r="C92" s="238"/>
      <c r="D92" s="238"/>
      <c r="E92" s="238"/>
      <c r="F92" s="252"/>
      <c r="G92" s="130">
        <f t="shared" si="6"/>
        <v>0</v>
      </c>
      <c r="H92" s="238">
        <f>D92-F92</f>
        <v>0</v>
      </c>
      <c r="I92" s="238"/>
      <c r="J92" s="252"/>
      <c r="K92" s="130">
        <f t="shared" si="7"/>
        <v>0</v>
      </c>
      <c r="L92" s="238">
        <f>D92-J92</f>
        <v>0</v>
      </c>
      <c r="M92" s="238"/>
      <c r="N92" s="35"/>
    </row>
    <row r="93" spans="1:14" hidden="1">
      <c r="A93" s="253" t="s">
        <v>221</v>
      </c>
      <c r="B93" s="262"/>
      <c r="C93" s="238"/>
      <c r="D93" s="238"/>
      <c r="E93" s="238"/>
      <c r="F93" s="252"/>
      <c r="G93" s="130">
        <f t="shared" si="6"/>
        <v>0</v>
      </c>
      <c r="H93" s="238">
        <f>D93-F93</f>
        <v>0</v>
      </c>
      <c r="I93" s="238"/>
      <c r="J93" s="252"/>
      <c r="K93" s="130">
        <f t="shared" si="7"/>
        <v>0</v>
      </c>
      <c r="L93" s="238">
        <f>D93-J93</f>
        <v>0</v>
      </c>
      <c r="M93" s="238"/>
      <c r="N93" s="35"/>
    </row>
    <row r="94" spans="1:14" hidden="1">
      <c r="A94" s="253" t="s">
        <v>162</v>
      </c>
      <c r="B94" s="262"/>
      <c r="C94" s="238"/>
      <c r="D94" s="238"/>
      <c r="E94" s="238"/>
      <c r="F94" s="252"/>
      <c r="G94" s="130">
        <f t="shared" si="6"/>
        <v>0</v>
      </c>
      <c r="H94" s="238">
        <f>D94-F94</f>
        <v>0</v>
      </c>
      <c r="I94" s="238"/>
      <c r="J94" s="252"/>
      <c r="K94" s="130">
        <f t="shared" si="7"/>
        <v>0</v>
      </c>
      <c r="L94" s="238">
        <f>D94-J94</f>
        <v>0</v>
      </c>
      <c r="M94" s="238"/>
      <c r="N94" s="35"/>
    </row>
    <row r="95" spans="1:14" hidden="1">
      <c r="A95" s="253" t="s">
        <v>222</v>
      </c>
      <c r="B95" s="262"/>
      <c r="C95" s="238">
        <f>SUM(C96:C98)</f>
        <v>0</v>
      </c>
      <c r="D95" s="238">
        <f>SUM(D96:D98)</f>
        <v>0</v>
      </c>
      <c r="E95" s="238">
        <f>SUM(E96:E98)</f>
        <v>0</v>
      </c>
      <c r="F95" s="252">
        <f>SUM(F96:F98)</f>
        <v>0</v>
      </c>
      <c r="G95" s="130">
        <f t="shared" si="6"/>
        <v>0</v>
      </c>
      <c r="H95" s="238">
        <f>D95-F95</f>
        <v>0</v>
      </c>
      <c r="I95" s="238">
        <f>SUM(I96:I98)</f>
        <v>0</v>
      </c>
      <c r="J95" s="252">
        <f>SUM(J96:J98)</f>
        <v>0</v>
      </c>
      <c r="K95" s="130">
        <f t="shared" si="7"/>
        <v>0</v>
      </c>
      <c r="L95" s="238">
        <f>D95-J95</f>
        <v>0</v>
      </c>
      <c r="M95" s="238">
        <f>SUM(M96:M98)</f>
        <v>0</v>
      </c>
      <c r="N95" s="35"/>
    </row>
    <row r="96" spans="1:14" hidden="1">
      <c r="A96" s="253" t="s">
        <v>223</v>
      </c>
      <c r="B96" s="262"/>
      <c r="C96" s="238"/>
      <c r="D96" s="238"/>
      <c r="E96" s="238"/>
      <c r="F96" s="252"/>
      <c r="G96" s="130">
        <f t="shared" si="6"/>
        <v>0</v>
      </c>
      <c r="H96" s="238">
        <f>D96-F96</f>
        <v>0</v>
      </c>
      <c r="I96" s="238"/>
      <c r="J96" s="252"/>
      <c r="K96" s="130">
        <f t="shared" si="7"/>
        <v>0</v>
      </c>
      <c r="L96" s="238">
        <f>D96-J96</f>
        <v>0</v>
      </c>
      <c r="M96" s="238"/>
      <c r="N96" s="35"/>
    </row>
    <row r="97" spans="1:14" hidden="1">
      <c r="A97" s="253" t="s">
        <v>224</v>
      </c>
      <c r="B97" s="262"/>
      <c r="C97" s="238"/>
      <c r="D97" s="238"/>
      <c r="E97" s="238"/>
      <c r="F97" s="252"/>
      <c r="G97" s="130">
        <f t="shared" si="6"/>
        <v>0</v>
      </c>
      <c r="H97" s="238">
        <f>D97-F97</f>
        <v>0</v>
      </c>
      <c r="I97" s="238"/>
      <c r="J97" s="252"/>
      <c r="K97" s="130">
        <f t="shared" si="7"/>
        <v>0</v>
      </c>
      <c r="L97" s="238">
        <f>D97-J97</f>
        <v>0</v>
      </c>
      <c r="M97" s="238"/>
      <c r="N97" s="35"/>
    </row>
    <row r="98" spans="1:14" hidden="1">
      <c r="A98" s="253" t="s">
        <v>162</v>
      </c>
      <c r="B98" s="262"/>
      <c r="C98" s="238"/>
      <c r="D98" s="238"/>
      <c r="E98" s="238"/>
      <c r="F98" s="252"/>
      <c r="G98" s="130">
        <f t="shared" si="6"/>
        <v>0</v>
      </c>
      <c r="H98" s="238">
        <f>D98-F98</f>
        <v>0</v>
      </c>
      <c r="I98" s="238"/>
      <c r="J98" s="252"/>
      <c r="K98" s="130">
        <f t="shared" si="7"/>
        <v>0</v>
      </c>
      <c r="L98" s="238">
        <f>D98-J98</f>
        <v>0</v>
      </c>
      <c r="M98" s="238"/>
      <c r="N98" s="35"/>
    </row>
    <row r="99" spans="1:14" hidden="1">
      <c r="A99" s="253" t="s">
        <v>225</v>
      </c>
      <c r="B99" s="262"/>
      <c r="C99" s="238">
        <f>SUM(C100:C103)</f>
        <v>0</v>
      </c>
      <c r="D99" s="238">
        <f>SUM(D100:D103)</f>
        <v>0</v>
      </c>
      <c r="E99" s="238">
        <f>SUM(E100:E103)</f>
        <v>0</v>
      </c>
      <c r="F99" s="252">
        <f>SUM(F100:F103)</f>
        <v>0</v>
      </c>
      <c r="G99" s="130">
        <f t="shared" si="6"/>
        <v>0</v>
      </c>
      <c r="H99" s="238">
        <f>D99-F99</f>
        <v>0</v>
      </c>
      <c r="I99" s="238">
        <f>SUM(I100:I103)</f>
        <v>0</v>
      </c>
      <c r="J99" s="252">
        <f>SUM(J100:J103)</f>
        <v>0</v>
      </c>
      <c r="K99" s="130">
        <f t="shared" si="7"/>
        <v>0</v>
      </c>
      <c r="L99" s="238">
        <f>D99-J99</f>
        <v>0</v>
      </c>
      <c r="M99" s="238">
        <f>SUM(M100:M103)</f>
        <v>0</v>
      </c>
      <c r="N99" s="35"/>
    </row>
    <row r="100" spans="1:14" hidden="1">
      <c r="A100" s="253" t="s">
        <v>226</v>
      </c>
      <c r="B100" s="262"/>
      <c r="C100" s="238"/>
      <c r="D100" s="238"/>
      <c r="E100" s="238"/>
      <c r="F100" s="252"/>
      <c r="G100" s="130">
        <f t="shared" si="6"/>
        <v>0</v>
      </c>
      <c r="H100" s="238">
        <f>D100-F100</f>
        <v>0</v>
      </c>
      <c r="I100" s="238"/>
      <c r="J100" s="252"/>
      <c r="K100" s="130">
        <f t="shared" si="7"/>
        <v>0</v>
      </c>
      <c r="L100" s="238">
        <f>D100-J100</f>
        <v>0</v>
      </c>
      <c r="M100" s="238"/>
      <c r="N100" s="35"/>
    </row>
    <row r="101" spans="1:14" hidden="1">
      <c r="A101" s="253" t="s">
        <v>227</v>
      </c>
      <c r="B101" s="262"/>
      <c r="C101" s="238"/>
      <c r="D101" s="238"/>
      <c r="E101" s="238"/>
      <c r="F101" s="252"/>
      <c r="G101" s="130">
        <f t="shared" si="6"/>
        <v>0</v>
      </c>
      <c r="H101" s="238">
        <f>D101-F101</f>
        <v>0</v>
      </c>
      <c r="I101" s="238"/>
      <c r="J101" s="252"/>
      <c r="K101" s="130">
        <f t="shared" si="7"/>
        <v>0</v>
      </c>
      <c r="L101" s="238">
        <f>D101-J101</f>
        <v>0</v>
      </c>
      <c r="M101" s="238"/>
      <c r="N101" s="35"/>
    </row>
    <row r="102" spans="1:14" hidden="1">
      <c r="A102" s="253" t="s">
        <v>228</v>
      </c>
      <c r="B102" s="262"/>
      <c r="C102" s="238"/>
      <c r="D102" s="238"/>
      <c r="E102" s="238"/>
      <c r="F102" s="252"/>
      <c r="G102" s="130">
        <f t="shared" si="6"/>
        <v>0</v>
      </c>
      <c r="H102" s="238">
        <f>D102-F102</f>
        <v>0</v>
      </c>
      <c r="I102" s="238"/>
      <c r="J102" s="252"/>
      <c r="K102" s="130">
        <f t="shared" si="7"/>
        <v>0</v>
      </c>
      <c r="L102" s="238">
        <f>D102-J102</f>
        <v>0</v>
      </c>
      <c r="M102" s="238"/>
      <c r="N102" s="35"/>
    </row>
    <row r="103" spans="1:14" hidden="1">
      <c r="A103" s="253" t="s">
        <v>162</v>
      </c>
      <c r="B103" s="262"/>
      <c r="C103" s="238"/>
      <c r="D103" s="238"/>
      <c r="E103" s="238"/>
      <c r="F103" s="252"/>
      <c r="G103" s="130">
        <f t="shared" si="6"/>
        <v>0</v>
      </c>
      <c r="H103" s="238">
        <f>D103-F103</f>
        <v>0</v>
      </c>
      <c r="I103" s="238"/>
      <c r="J103" s="252"/>
      <c r="K103" s="130">
        <f t="shared" si="7"/>
        <v>0</v>
      </c>
      <c r="L103" s="238">
        <f>D103-J103</f>
        <v>0</v>
      </c>
      <c r="M103" s="238"/>
      <c r="N103" s="35"/>
    </row>
    <row r="104" spans="1:14" hidden="1">
      <c r="A104" s="253" t="s">
        <v>229</v>
      </c>
      <c r="B104" s="262"/>
      <c r="C104" s="238">
        <f>SUM(C105:C108)</f>
        <v>0</v>
      </c>
      <c r="D104" s="238">
        <f>SUM(D105:D108)</f>
        <v>0</v>
      </c>
      <c r="E104" s="238">
        <f>SUM(E105:E108)</f>
        <v>0</v>
      </c>
      <c r="F104" s="252">
        <f>SUM(F105:F108)</f>
        <v>0</v>
      </c>
      <c r="G104" s="130">
        <f t="shared" si="6"/>
        <v>0</v>
      </c>
      <c r="H104" s="238">
        <f>D104-F104</f>
        <v>0</v>
      </c>
      <c r="I104" s="238">
        <f>SUM(I105:I108)</f>
        <v>0</v>
      </c>
      <c r="J104" s="252">
        <f>SUM(J105:J108)</f>
        <v>0</v>
      </c>
      <c r="K104" s="130">
        <f t="shared" si="7"/>
        <v>0</v>
      </c>
      <c r="L104" s="238">
        <f>D104-J104</f>
        <v>0</v>
      </c>
      <c r="M104" s="238">
        <f>SUM(M105:M108)</f>
        <v>0</v>
      </c>
      <c r="N104" s="35"/>
    </row>
    <row r="105" spans="1:14" hidden="1">
      <c r="A105" s="253" t="s">
        <v>230</v>
      </c>
      <c r="B105" s="262"/>
      <c r="C105" s="238"/>
      <c r="D105" s="238"/>
      <c r="E105" s="238"/>
      <c r="F105" s="252"/>
      <c r="G105" s="130">
        <f t="shared" si="6"/>
        <v>0</v>
      </c>
      <c r="H105" s="238">
        <f>D105-F105</f>
        <v>0</v>
      </c>
      <c r="I105" s="238"/>
      <c r="J105" s="252"/>
      <c r="K105" s="130">
        <f t="shared" si="7"/>
        <v>0</v>
      </c>
      <c r="L105" s="238">
        <f>D105-J105</f>
        <v>0</v>
      </c>
      <c r="M105" s="238"/>
      <c r="N105" s="35"/>
    </row>
    <row r="106" spans="1:14" hidden="1">
      <c r="A106" s="253" t="s">
        <v>231</v>
      </c>
      <c r="B106" s="262"/>
      <c r="C106" s="238"/>
      <c r="D106" s="238"/>
      <c r="E106" s="238"/>
      <c r="F106" s="252"/>
      <c r="G106" s="130">
        <f t="shared" si="6"/>
        <v>0</v>
      </c>
      <c r="H106" s="238">
        <f>D106-F106</f>
        <v>0</v>
      </c>
      <c r="I106" s="238"/>
      <c r="J106" s="252"/>
      <c r="K106" s="130">
        <f t="shared" si="7"/>
        <v>0</v>
      </c>
      <c r="L106" s="238">
        <f>D106-J106</f>
        <v>0</v>
      </c>
      <c r="M106" s="238"/>
      <c r="N106" s="35"/>
    </row>
    <row r="107" spans="1:14" hidden="1">
      <c r="A107" s="253" t="s">
        <v>232</v>
      </c>
      <c r="B107" s="262"/>
      <c r="C107" s="238"/>
      <c r="D107" s="238"/>
      <c r="E107" s="238"/>
      <c r="F107" s="252"/>
      <c r="G107" s="130">
        <f t="shared" si="6"/>
        <v>0</v>
      </c>
      <c r="H107" s="238">
        <f>D107-F107</f>
        <v>0</v>
      </c>
      <c r="I107" s="238"/>
      <c r="J107" s="252"/>
      <c r="K107" s="130">
        <f t="shared" si="7"/>
        <v>0</v>
      </c>
      <c r="L107" s="238">
        <f>D107-J107</f>
        <v>0</v>
      </c>
      <c r="M107" s="238"/>
      <c r="N107" s="35"/>
    </row>
    <row r="108" spans="1:14" hidden="1">
      <c r="A108" s="253" t="s">
        <v>162</v>
      </c>
      <c r="B108" s="262"/>
      <c r="C108" s="238"/>
      <c r="D108" s="238"/>
      <c r="E108" s="238"/>
      <c r="F108" s="252"/>
      <c r="G108" s="130">
        <f t="shared" si="6"/>
        <v>0</v>
      </c>
      <c r="H108" s="238">
        <f>D108-F108</f>
        <v>0</v>
      </c>
      <c r="I108" s="238"/>
      <c r="J108" s="252"/>
      <c r="K108" s="130">
        <f t="shared" si="7"/>
        <v>0</v>
      </c>
      <c r="L108" s="238">
        <f>D108-J108</f>
        <v>0</v>
      </c>
      <c r="M108" s="238"/>
      <c r="N108" s="35"/>
    </row>
    <row r="109" spans="1:14" hidden="1">
      <c r="A109" s="253" t="s">
        <v>233</v>
      </c>
      <c r="B109" s="262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2">
        <f>SUM(F110:F112)</f>
        <v>0</v>
      </c>
      <c r="G109" s="130">
        <f t="shared" si="6"/>
        <v>0</v>
      </c>
      <c r="H109" s="238">
        <f>D109-F109</f>
        <v>0</v>
      </c>
      <c r="I109" s="238">
        <f>SUM(I110:I112)</f>
        <v>0</v>
      </c>
      <c r="J109" s="252">
        <f>SUM(J110:J112)</f>
        <v>0</v>
      </c>
      <c r="K109" s="130">
        <f t="shared" si="7"/>
        <v>0</v>
      </c>
      <c r="L109" s="238">
        <f>D109-J109</f>
        <v>0</v>
      </c>
      <c r="M109" s="238">
        <f>SUM(M110:M112)</f>
        <v>0</v>
      </c>
      <c r="N109" s="35"/>
    </row>
    <row r="110" spans="1:14" hidden="1">
      <c r="A110" s="253" t="s">
        <v>234</v>
      </c>
      <c r="B110" s="262"/>
      <c r="C110" s="238"/>
      <c r="D110" s="238"/>
      <c r="E110" s="238"/>
      <c r="F110" s="252"/>
      <c r="G110" s="130">
        <f t="shared" si="6"/>
        <v>0</v>
      </c>
      <c r="H110" s="238">
        <f>D110-F110</f>
        <v>0</v>
      </c>
      <c r="I110" s="238"/>
      <c r="J110" s="252"/>
      <c r="K110" s="130">
        <f t="shared" si="7"/>
        <v>0</v>
      </c>
      <c r="L110" s="238">
        <f>D110-J110</f>
        <v>0</v>
      </c>
      <c r="M110" s="238"/>
      <c r="N110" s="35"/>
    </row>
    <row r="111" spans="1:14" hidden="1">
      <c r="A111" s="253" t="s">
        <v>235</v>
      </c>
      <c r="B111" s="262"/>
      <c r="C111" s="238"/>
      <c r="D111" s="238"/>
      <c r="E111" s="238"/>
      <c r="F111" s="252"/>
      <c r="G111" s="130">
        <f t="shared" si="6"/>
        <v>0</v>
      </c>
      <c r="H111" s="238">
        <f>D111-F111</f>
        <v>0</v>
      </c>
      <c r="I111" s="238"/>
      <c r="J111" s="252"/>
      <c r="K111" s="130">
        <f t="shared" si="7"/>
        <v>0</v>
      </c>
      <c r="L111" s="238">
        <f>D111-J111</f>
        <v>0</v>
      </c>
      <c r="M111" s="238"/>
      <c r="N111" s="35"/>
    </row>
    <row r="112" spans="1:14" hidden="1">
      <c r="A112" s="253" t="s">
        <v>162</v>
      </c>
      <c r="B112" s="262"/>
      <c r="C112" s="238"/>
      <c r="D112" s="238"/>
      <c r="E112" s="238"/>
      <c r="F112" s="252"/>
      <c r="G112" s="130">
        <f t="shared" si="6"/>
        <v>0</v>
      </c>
      <c r="H112" s="238">
        <f>D112-F112</f>
        <v>0</v>
      </c>
      <c r="I112" s="238"/>
      <c r="J112" s="252"/>
      <c r="K112" s="130">
        <f t="shared" si="7"/>
        <v>0</v>
      </c>
      <c r="L112" s="238">
        <f>D112-J112</f>
        <v>0</v>
      </c>
      <c r="M112" s="238"/>
      <c r="N112" s="35"/>
    </row>
    <row r="113" spans="1:14" hidden="1">
      <c r="A113" s="253" t="s">
        <v>236</v>
      </c>
      <c r="B113" s="262"/>
      <c r="C113" s="238">
        <f>SUM(C114:C116)</f>
        <v>0</v>
      </c>
      <c r="D113" s="238">
        <f>SUM(D114:D116)</f>
        <v>0</v>
      </c>
      <c r="E113" s="238">
        <f>SUM(E114:E116)</f>
        <v>0</v>
      </c>
      <c r="F113" s="252">
        <f>SUM(F114:F116)</f>
        <v>0</v>
      </c>
      <c r="G113" s="130">
        <f t="shared" si="6"/>
        <v>0</v>
      </c>
      <c r="H113" s="238">
        <f>D113-F113</f>
        <v>0</v>
      </c>
      <c r="I113" s="238">
        <f>SUM(I114:I116)</f>
        <v>0</v>
      </c>
      <c r="J113" s="252">
        <f>SUM(J114:J116)</f>
        <v>0</v>
      </c>
      <c r="K113" s="130">
        <f t="shared" si="7"/>
        <v>0</v>
      </c>
      <c r="L113" s="238">
        <f>D113-J113</f>
        <v>0</v>
      </c>
      <c r="M113" s="238">
        <f>SUM(M114:M116)</f>
        <v>0</v>
      </c>
      <c r="N113" s="35"/>
    </row>
    <row r="114" spans="1:14" hidden="1">
      <c r="A114" s="253" t="s">
        <v>237</v>
      </c>
      <c r="B114" s="262"/>
      <c r="C114" s="238"/>
      <c r="D114" s="238"/>
      <c r="E114" s="238"/>
      <c r="F114" s="252"/>
      <c r="G114" s="130">
        <f t="shared" si="6"/>
        <v>0</v>
      </c>
      <c r="H114" s="238">
        <f>D114-F114</f>
        <v>0</v>
      </c>
      <c r="I114" s="238"/>
      <c r="J114" s="252"/>
      <c r="K114" s="130">
        <f t="shared" si="7"/>
        <v>0</v>
      </c>
      <c r="L114" s="238">
        <f>D114-J114</f>
        <v>0</v>
      </c>
      <c r="M114" s="238"/>
      <c r="N114" s="35"/>
    </row>
    <row r="115" spans="1:14" hidden="1">
      <c r="A115" s="253" t="s">
        <v>238</v>
      </c>
      <c r="B115" s="262"/>
      <c r="C115" s="238"/>
      <c r="D115" s="238"/>
      <c r="E115" s="238"/>
      <c r="F115" s="252"/>
      <c r="G115" s="130">
        <f t="shared" ref="G115:G146" si="8">F115/F$186</f>
        <v>0</v>
      </c>
      <c r="H115" s="238">
        <f>D115-F115</f>
        <v>0</v>
      </c>
      <c r="I115" s="238"/>
      <c r="J115" s="252"/>
      <c r="K115" s="130">
        <f t="shared" ref="K115:K146" si="9">J115/J$186</f>
        <v>0</v>
      </c>
      <c r="L115" s="238">
        <f>D115-J115</f>
        <v>0</v>
      </c>
      <c r="M115" s="238"/>
      <c r="N115" s="35"/>
    </row>
    <row r="116" spans="1:14" hidden="1">
      <c r="A116" s="253" t="s">
        <v>162</v>
      </c>
      <c r="B116" s="262"/>
      <c r="C116" s="238"/>
      <c r="D116" s="238"/>
      <c r="E116" s="238"/>
      <c r="F116" s="252"/>
      <c r="G116" s="130">
        <f t="shared" si="8"/>
        <v>0</v>
      </c>
      <c r="H116" s="238">
        <f>D116-F116</f>
        <v>0</v>
      </c>
      <c r="I116" s="238"/>
      <c r="J116" s="252"/>
      <c r="K116" s="130">
        <f t="shared" si="9"/>
        <v>0</v>
      </c>
      <c r="L116" s="238">
        <f>D116-J116</f>
        <v>0</v>
      </c>
      <c r="M116" s="238"/>
      <c r="N116" s="35"/>
    </row>
    <row r="117" spans="1:14" hidden="1">
      <c r="A117" s="253" t="s">
        <v>239</v>
      </c>
      <c r="B117" s="262"/>
      <c r="C117" s="238">
        <f>SUM(C118:C123)</f>
        <v>0</v>
      </c>
      <c r="D117" s="238">
        <f>SUM(D118:D123)</f>
        <v>0</v>
      </c>
      <c r="E117" s="238">
        <f>SUM(E118:E123)</f>
        <v>0</v>
      </c>
      <c r="F117" s="252">
        <f>SUM(F118:F123)</f>
        <v>0</v>
      </c>
      <c r="G117" s="130">
        <f t="shared" si="8"/>
        <v>0</v>
      </c>
      <c r="H117" s="238">
        <f>D117-F117</f>
        <v>0</v>
      </c>
      <c r="I117" s="238">
        <f>SUM(I118:I123)</f>
        <v>0</v>
      </c>
      <c r="J117" s="252">
        <f>SUM(J118:J123)</f>
        <v>0</v>
      </c>
      <c r="K117" s="130">
        <f t="shared" si="9"/>
        <v>0</v>
      </c>
      <c r="L117" s="238">
        <f>D117-J117</f>
        <v>0</v>
      </c>
      <c r="M117" s="238">
        <f>SUM(M118:M123)</f>
        <v>0</v>
      </c>
      <c r="N117" s="35"/>
    </row>
    <row r="118" spans="1:14" hidden="1">
      <c r="A118" s="253" t="s">
        <v>240</v>
      </c>
      <c r="B118" s="262"/>
      <c r="C118" s="238"/>
      <c r="D118" s="238"/>
      <c r="E118" s="238"/>
      <c r="F118" s="252"/>
      <c r="G118" s="130">
        <f t="shared" si="8"/>
        <v>0</v>
      </c>
      <c r="H118" s="238">
        <f>D118-F118</f>
        <v>0</v>
      </c>
      <c r="I118" s="238"/>
      <c r="J118" s="252"/>
      <c r="K118" s="130">
        <f t="shared" si="9"/>
        <v>0</v>
      </c>
      <c r="L118" s="238">
        <f>D118-J118</f>
        <v>0</v>
      </c>
      <c r="M118" s="238"/>
      <c r="N118" s="35"/>
    </row>
    <row r="119" spans="1:14" hidden="1">
      <c r="A119" s="253" t="s">
        <v>241</v>
      </c>
      <c r="B119" s="262"/>
      <c r="C119" s="238"/>
      <c r="D119" s="238"/>
      <c r="E119" s="238"/>
      <c r="F119" s="252"/>
      <c r="G119" s="130">
        <f t="shared" si="8"/>
        <v>0</v>
      </c>
      <c r="H119" s="238">
        <f>D119-F119</f>
        <v>0</v>
      </c>
      <c r="I119" s="238"/>
      <c r="J119" s="252"/>
      <c r="K119" s="130">
        <f t="shared" si="9"/>
        <v>0</v>
      </c>
      <c r="L119" s="238">
        <f>D119-J119</f>
        <v>0</v>
      </c>
      <c r="M119" s="238"/>
      <c r="N119" s="35"/>
    </row>
    <row r="120" spans="1:14" hidden="1">
      <c r="A120" s="253" t="s">
        <v>242</v>
      </c>
      <c r="B120" s="262"/>
      <c r="C120" s="238"/>
      <c r="D120" s="238"/>
      <c r="E120" s="238"/>
      <c r="F120" s="252"/>
      <c r="G120" s="130">
        <f t="shared" si="8"/>
        <v>0</v>
      </c>
      <c r="H120" s="238">
        <f>D120-F120</f>
        <v>0</v>
      </c>
      <c r="I120" s="238"/>
      <c r="J120" s="252"/>
      <c r="K120" s="130">
        <f t="shared" si="9"/>
        <v>0</v>
      </c>
      <c r="L120" s="238">
        <f>D120-J120</f>
        <v>0</v>
      </c>
      <c r="M120" s="238"/>
      <c r="N120" s="35"/>
    </row>
    <row r="121" spans="1:14" hidden="1">
      <c r="A121" s="253" t="s">
        <v>243</v>
      </c>
      <c r="B121" s="262"/>
      <c r="C121" s="238"/>
      <c r="D121" s="238"/>
      <c r="E121" s="238"/>
      <c r="F121" s="252"/>
      <c r="G121" s="130">
        <f t="shared" si="8"/>
        <v>0</v>
      </c>
      <c r="H121" s="238">
        <f>D121-F121</f>
        <v>0</v>
      </c>
      <c r="I121" s="238"/>
      <c r="J121" s="252"/>
      <c r="K121" s="130">
        <f t="shared" si="9"/>
        <v>0</v>
      </c>
      <c r="L121" s="238">
        <f>D121-J121</f>
        <v>0</v>
      </c>
      <c r="M121" s="238"/>
      <c r="N121" s="35"/>
    </row>
    <row r="122" spans="1:14" hidden="1">
      <c r="A122" s="253" t="s">
        <v>244</v>
      </c>
      <c r="B122" s="262"/>
      <c r="C122" s="238"/>
      <c r="D122" s="238"/>
      <c r="E122" s="238"/>
      <c r="F122" s="252"/>
      <c r="G122" s="130">
        <f t="shared" si="8"/>
        <v>0</v>
      </c>
      <c r="H122" s="238">
        <f>D122-F122</f>
        <v>0</v>
      </c>
      <c r="I122" s="238"/>
      <c r="J122" s="252"/>
      <c r="K122" s="130">
        <f t="shared" si="9"/>
        <v>0</v>
      </c>
      <c r="L122" s="238">
        <f>D122-J122</f>
        <v>0</v>
      </c>
      <c r="M122" s="238"/>
      <c r="N122" s="35"/>
    </row>
    <row r="123" spans="1:14" hidden="1">
      <c r="A123" s="253" t="s">
        <v>162</v>
      </c>
      <c r="B123" s="262"/>
      <c r="C123" s="238"/>
      <c r="D123" s="238"/>
      <c r="E123" s="238"/>
      <c r="F123" s="252"/>
      <c r="G123" s="130">
        <f t="shared" si="8"/>
        <v>0</v>
      </c>
      <c r="H123" s="238">
        <f>D123-F123</f>
        <v>0</v>
      </c>
      <c r="I123" s="238"/>
      <c r="J123" s="252"/>
      <c r="K123" s="130">
        <f t="shared" si="9"/>
        <v>0</v>
      </c>
      <c r="L123" s="238">
        <f>D123-J123</f>
        <v>0</v>
      </c>
      <c r="M123" s="238"/>
      <c r="N123" s="35"/>
    </row>
    <row r="124" spans="1:14" hidden="1">
      <c r="A124" s="253" t="s">
        <v>245</v>
      </c>
      <c r="B124" s="262"/>
      <c r="C124" s="238">
        <f>SUM(C125:C128)</f>
        <v>0</v>
      </c>
      <c r="D124" s="238">
        <f>SUM(D125:D128)</f>
        <v>0</v>
      </c>
      <c r="E124" s="238">
        <f>SUM(E125:E128)</f>
        <v>0</v>
      </c>
      <c r="F124" s="252">
        <f>SUM(F125:F128)</f>
        <v>0</v>
      </c>
      <c r="G124" s="130">
        <f t="shared" si="8"/>
        <v>0</v>
      </c>
      <c r="H124" s="238">
        <f>D124-F124</f>
        <v>0</v>
      </c>
      <c r="I124" s="238">
        <f>SUM(I125:I128)</f>
        <v>0</v>
      </c>
      <c r="J124" s="252">
        <f>SUM(J125:J128)</f>
        <v>0</v>
      </c>
      <c r="K124" s="130">
        <f t="shared" si="9"/>
        <v>0</v>
      </c>
      <c r="L124" s="238">
        <f>D124-J124</f>
        <v>0</v>
      </c>
      <c r="M124" s="238">
        <f>SUM(M125:M128)</f>
        <v>0</v>
      </c>
      <c r="N124" s="35"/>
    </row>
    <row r="125" spans="1:14" hidden="1">
      <c r="A125" s="253" t="s">
        <v>246</v>
      </c>
      <c r="B125" s="262"/>
      <c r="C125" s="238"/>
      <c r="D125" s="238"/>
      <c r="E125" s="238"/>
      <c r="F125" s="252"/>
      <c r="G125" s="130">
        <f t="shared" si="8"/>
        <v>0</v>
      </c>
      <c r="H125" s="238">
        <f>D125-F125</f>
        <v>0</v>
      </c>
      <c r="I125" s="238"/>
      <c r="J125" s="252"/>
      <c r="K125" s="130">
        <f t="shared" si="9"/>
        <v>0</v>
      </c>
      <c r="L125" s="238">
        <f>D125-J125</f>
        <v>0</v>
      </c>
      <c r="M125" s="238"/>
      <c r="N125" s="35"/>
    </row>
    <row r="126" spans="1:14" hidden="1">
      <c r="A126" s="253" t="s">
        <v>247</v>
      </c>
      <c r="B126" s="262"/>
      <c r="C126" s="238"/>
      <c r="D126" s="238"/>
      <c r="E126" s="238"/>
      <c r="F126" s="252"/>
      <c r="G126" s="130">
        <f t="shared" si="8"/>
        <v>0</v>
      </c>
      <c r="H126" s="238">
        <f>D126-F126</f>
        <v>0</v>
      </c>
      <c r="I126" s="238"/>
      <c r="J126" s="252"/>
      <c r="K126" s="130">
        <f t="shared" si="9"/>
        <v>0</v>
      </c>
      <c r="L126" s="238">
        <f>D126-J126</f>
        <v>0</v>
      </c>
      <c r="M126" s="238"/>
      <c r="N126" s="35"/>
    </row>
    <row r="127" spans="1:14" hidden="1">
      <c r="A127" s="253" t="s">
        <v>248</v>
      </c>
      <c r="B127" s="262"/>
      <c r="C127" s="238"/>
      <c r="D127" s="238"/>
      <c r="E127" s="238"/>
      <c r="F127" s="252"/>
      <c r="G127" s="130">
        <f t="shared" si="8"/>
        <v>0</v>
      </c>
      <c r="H127" s="238">
        <f>D127-F127</f>
        <v>0</v>
      </c>
      <c r="I127" s="238"/>
      <c r="J127" s="252"/>
      <c r="K127" s="130">
        <f t="shared" si="9"/>
        <v>0</v>
      </c>
      <c r="L127" s="238">
        <f>D127-J127</f>
        <v>0</v>
      </c>
      <c r="M127" s="238"/>
      <c r="N127" s="35"/>
    </row>
    <row r="128" spans="1:14" hidden="1">
      <c r="A128" s="253" t="s">
        <v>162</v>
      </c>
      <c r="B128" s="262"/>
      <c r="C128" s="238"/>
      <c r="D128" s="238"/>
      <c r="E128" s="238"/>
      <c r="F128" s="252"/>
      <c r="G128" s="130">
        <f t="shared" si="8"/>
        <v>0</v>
      </c>
      <c r="H128" s="238">
        <f>D128-F128</f>
        <v>0</v>
      </c>
      <c r="I128" s="238"/>
      <c r="J128" s="252"/>
      <c r="K128" s="130">
        <f t="shared" si="9"/>
        <v>0</v>
      </c>
      <c r="L128" s="238">
        <f>D128-J128</f>
        <v>0</v>
      </c>
      <c r="M128" s="238"/>
      <c r="N128" s="35"/>
    </row>
    <row r="129" spans="1:14" hidden="1">
      <c r="A129" s="253" t="s">
        <v>249</v>
      </c>
      <c r="B129" s="262"/>
      <c r="C129" s="238">
        <f>SUM(C130:C135)</f>
        <v>0</v>
      </c>
      <c r="D129" s="238">
        <f>SUM(D130:D135)</f>
        <v>0</v>
      </c>
      <c r="E129" s="238">
        <f>SUM(E130:E135)</f>
        <v>0</v>
      </c>
      <c r="F129" s="252">
        <f>SUM(F130:F135)</f>
        <v>0</v>
      </c>
      <c r="G129" s="130">
        <f t="shared" si="8"/>
        <v>0</v>
      </c>
      <c r="H129" s="238">
        <f>D129-F129</f>
        <v>0</v>
      </c>
      <c r="I129" s="238">
        <f>SUM(I130:I135)</f>
        <v>0</v>
      </c>
      <c r="J129" s="252">
        <f>SUM(J130:J135)</f>
        <v>0</v>
      </c>
      <c r="K129" s="130">
        <f t="shared" si="9"/>
        <v>0</v>
      </c>
      <c r="L129" s="238">
        <f>D129-J129</f>
        <v>0</v>
      </c>
      <c r="M129" s="238">
        <f>SUM(M130:M135)</f>
        <v>0</v>
      </c>
      <c r="N129" s="35"/>
    </row>
    <row r="130" spans="1:14" hidden="1">
      <c r="A130" s="253" t="s">
        <v>250</v>
      </c>
      <c r="B130" s="262"/>
      <c r="C130" s="238"/>
      <c r="D130" s="238"/>
      <c r="E130" s="238"/>
      <c r="F130" s="252"/>
      <c r="G130" s="130">
        <f t="shared" si="8"/>
        <v>0</v>
      </c>
      <c r="H130" s="238">
        <f>D130-F130</f>
        <v>0</v>
      </c>
      <c r="I130" s="238"/>
      <c r="J130" s="252"/>
      <c r="K130" s="130">
        <f t="shared" si="9"/>
        <v>0</v>
      </c>
      <c r="L130" s="238">
        <f>D130-J130</f>
        <v>0</v>
      </c>
      <c r="M130" s="238"/>
      <c r="N130" s="35"/>
    </row>
    <row r="131" spans="1:14" hidden="1">
      <c r="A131" s="253" t="s">
        <v>251</v>
      </c>
      <c r="B131" s="262"/>
      <c r="C131" s="238"/>
      <c r="D131" s="238"/>
      <c r="E131" s="238"/>
      <c r="F131" s="252"/>
      <c r="G131" s="130">
        <f t="shared" si="8"/>
        <v>0</v>
      </c>
      <c r="H131" s="238">
        <f>D131-F131</f>
        <v>0</v>
      </c>
      <c r="I131" s="238"/>
      <c r="J131" s="252"/>
      <c r="K131" s="130">
        <f t="shared" si="9"/>
        <v>0</v>
      </c>
      <c r="L131" s="238">
        <f>D131-J131</f>
        <v>0</v>
      </c>
      <c r="M131" s="238"/>
      <c r="N131" s="35"/>
    </row>
    <row r="132" spans="1:14" hidden="1">
      <c r="A132" s="253" t="s">
        <v>252</v>
      </c>
      <c r="B132" s="262"/>
      <c r="C132" s="238"/>
      <c r="D132" s="238"/>
      <c r="E132" s="238"/>
      <c r="F132" s="252"/>
      <c r="G132" s="130">
        <f t="shared" si="8"/>
        <v>0</v>
      </c>
      <c r="H132" s="238">
        <f>D132-F132</f>
        <v>0</v>
      </c>
      <c r="I132" s="238"/>
      <c r="J132" s="252"/>
      <c r="K132" s="130">
        <f t="shared" si="9"/>
        <v>0</v>
      </c>
      <c r="L132" s="238">
        <f>D132-J132</f>
        <v>0</v>
      </c>
      <c r="M132" s="238"/>
      <c r="N132" s="35"/>
    </row>
    <row r="133" spans="1:14" hidden="1">
      <c r="A133" s="253" t="s">
        <v>253</v>
      </c>
      <c r="B133" s="262"/>
      <c r="C133" s="238"/>
      <c r="D133" s="238"/>
      <c r="E133" s="238"/>
      <c r="F133" s="252"/>
      <c r="G133" s="130">
        <f t="shared" si="8"/>
        <v>0</v>
      </c>
      <c r="H133" s="238">
        <f>D133-F133</f>
        <v>0</v>
      </c>
      <c r="I133" s="238"/>
      <c r="J133" s="252"/>
      <c r="K133" s="130">
        <f t="shared" si="9"/>
        <v>0</v>
      </c>
      <c r="L133" s="238">
        <f>D133-J133</f>
        <v>0</v>
      </c>
      <c r="M133" s="238"/>
      <c r="N133" s="35"/>
    </row>
    <row r="134" spans="1:14" hidden="1">
      <c r="A134" s="253" t="s">
        <v>254</v>
      </c>
      <c r="B134" s="262"/>
      <c r="C134" s="238"/>
      <c r="D134" s="238"/>
      <c r="E134" s="238"/>
      <c r="F134" s="252"/>
      <c r="G134" s="130">
        <f t="shared" si="8"/>
        <v>0</v>
      </c>
      <c r="H134" s="238">
        <f>D134-F134</f>
        <v>0</v>
      </c>
      <c r="I134" s="238"/>
      <c r="J134" s="252"/>
      <c r="K134" s="130">
        <f t="shared" si="9"/>
        <v>0</v>
      </c>
      <c r="L134" s="238">
        <f>D134-J134</f>
        <v>0</v>
      </c>
      <c r="M134" s="238"/>
      <c r="N134" s="35"/>
    </row>
    <row r="135" spans="1:14" hidden="1">
      <c r="A135" s="253" t="s">
        <v>162</v>
      </c>
      <c r="B135" s="262"/>
      <c r="C135" s="238"/>
      <c r="D135" s="238"/>
      <c r="E135" s="238"/>
      <c r="F135" s="252"/>
      <c r="G135" s="130">
        <f t="shared" si="8"/>
        <v>0</v>
      </c>
      <c r="H135" s="238">
        <f>D135-F135</f>
        <v>0</v>
      </c>
      <c r="I135" s="238"/>
      <c r="J135" s="252"/>
      <c r="K135" s="130">
        <f t="shared" si="9"/>
        <v>0</v>
      </c>
      <c r="L135" s="238">
        <f>D135-J135</f>
        <v>0</v>
      </c>
      <c r="M135" s="238"/>
      <c r="N135" s="35"/>
    </row>
    <row r="136" spans="1:14" hidden="1">
      <c r="A136" s="253" t="s">
        <v>255</v>
      </c>
      <c r="B136" s="262"/>
      <c r="C136" s="238">
        <f>SUM(C137:C138)</f>
        <v>0</v>
      </c>
      <c r="D136" s="238">
        <f>SUM(D137:D138)</f>
        <v>0</v>
      </c>
      <c r="E136" s="238">
        <f>SUM(E137:E138)</f>
        <v>0</v>
      </c>
      <c r="F136" s="252">
        <f>SUM(F137:F138)</f>
        <v>0</v>
      </c>
      <c r="G136" s="130">
        <f t="shared" si="8"/>
        <v>0</v>
      </c>
      <c r="H136" s="238">
        <f>D136-F136</f>
        <v>0</v>
      </c>
      <c r="I136" s="238">
        <f>SUM(I137:I138)</f>
        <v>0</v>
      </c>
      <c r="J136" s="252">
        <f>SUM(J137:J138)</f>
        <v>0</v>
      </c>
      <c r="K136" s="130">
        <f t="shared" si="9"/>
        <v>0</v>
      </c>
      <c r="L136" s="238">
        <f>D136-J136</f>
        <v>0</v>
      </c>
      <c r="M136" s="238">
        <f>SUM(M137:M138)</f>
        <v>0</v>
      </c>
      <c r="N136" s="35"/>
    </row>
    <row r="137" spans="1:14" hidden="1">
      <c r="A137" s="253" t="s">
        <v>256</v>
      </c>
      <c r="B137" s="262"/>
      <c r="C137" s="238"/>
      <c r="D137" s="238"/>
      <c r="E137" s="238"/>
      <c r="F137" s="252"/>
      <c r="G137" s="130">
        <f t="shared" si="8"/>
        <v>0</v>
      </c>
      <c r="H137" s="238">
        <f>D137-F137</f>
        <v>0</v>
      </c>
      <c r="I137" s="238"/>
      <c r="J137" s="252"/>
      <c r="K137" s="130">
        <f t="shared" si="9"/>
        <v>0</v>
      </c>
      <c r="L137" s="238">
        <f>D137-J137</f>
        <v>0</v>
      </c>
      <c r="M137" s="238"/>
      <c r="N137" s="35"/>
    </row>
    <row r="138" spans="1:14" hidden="1">
      <c r="A138" s="253" t="s">
        <v>257</v>
      </c>
      <c r="B138" s="262"/>
      <c r="C138" s="238"/>
      <c r="D138" s="238"/>
      <c r="E138" s="238"/>
      <c r="F138" s="252"/>
      <c r="G138" s="130">
        <f t="shared" si="8"/>
        <v>0</v>
      </c>
      <c r="H138" s="238">
        <f>D138-F138</f>
        <v>0</v>
      </c>
      <c r="I138" s="238"/>
      <c r="J138" s="252"/>
      <c r="K138" s="130">
        <f t="shared" si="9"/>
        <v>0</v>
      </c>
      <c r="L138" s="238">
        <f>D138-J138</f>
        <v>0</v>
      </c>
      <c r="M138" s="238"/>
      <c r="N138" s="35"/>
    </row>
    <row r="139" spans="1:14" hidden="1">
      <c r="A139" s="253" t="s">
        <v>258</v>
      </c>
      <c r="B139" s="262"/>
      <c r="C139" s="238">
        <f>SUM(C140:C145)</f>
        <v>0</v>
      </c>
      <c r="D139" s="238">
        <f>SUM(D140:D145)</f>
        <v>0</v>
      </c>
      <c r="E139" s="238">
        <f>SUM(E140:E145)</f>
        <v>0</v>
      </c>
      <c r="F139" s="252">
        <f>SUM(F140:F145)</f>
        <v>0</v>
      </c>
      <c r="G139" s="130">
        <f t="shared" si="8"/>
        <v>0</v>
      </c>
      <c r="H139" s="238">
        <f>D139-F139</f>
        <v>0</v>
      </c>
      <c r="I139" s="238">
        <f>SUM(I140:I145)</f>
        <v>0</v>
      </c>
      <c r="J139" s="252">
        <f>SUM(J140:J145)</f>
        <v>0</v>
      </c>
      <c r="K139" s="130">
        <f t="shared" si="9"/>
        <v>0</v>
      </c>
      <c r="L139" s="238">
        <f>D139-J139</f>
        <v>0</v>
      </c>
      <c r="M139" s="238">
        <f>SUM(M140:M145)</f>
        <v>0</v>
      </c>
      <c r="N139" s="35"/>
    </row>
    <row r="140" spans="1:14" hidden="1">
      <c r="A140" s="253" t="s">
        <v>259</v>
      </c>
      <c r="B140" s="262"/>
      <c r="C140" s="238"/>
      <c r="D140" s="238"/>
      <c r="E140" s="238"/>
      <c r="F140" s="252"/>
      <c r="G140" s="130">
        <f t="shared" si="8"/>
        <v>0</v>
      </c>
      <c r="H140" s="238">
        <f>D140-F140</f>
        <v>0</v>
      </c>
      <c r="I140" s="238"/>
      <c r="J140" s="252"/>
      <c r="K140" s="130">
        <f t="shared" si="9"/>
        <v>0</v>
      </c>
      <c r="L140" s="238">
        <f>D140-J140</f>
        <v>0</v>
      </c>
      <c r="M140" s="238"/>
      <c r="N140" s="35"/>
    </row>
    <row r="141" spans="1:14" hidden="1">
      <c r="A141" s="253" t="s">
        <v>260</v>
      </c>
      <c r="B141" s="262"/>
      <c r="C141" s="238"/>
      <c r="D141" s="238"/>
      <c r="E141" s="238"/>
      <c r="F141" s="252"/>
      <c r="G141" s="130">
        <f t="shared" si="8"/>
        <v>0</v>
      </c>
      <c r="H141" s="238">
        <f>D141-F141</f>
        <v>0</v>
      </c>
      <c r="I141" s="238"/>
      <c r="J141" s="252"/>
      <c r="K141" s="130">
        <f t="shared" si="9"/>
        <v>0</v>
      </c>
      <c r="L141" s="238">
        <f>D141-J141</f>
        <v>0</v>
      </c>
      <c r="M141" s="238"/>
      <c r="N141" s="35"/>
    </row>
    <row r="142" spans="1:14" hidden="1">
      <c r="A142" s="253" t="s">
        <v>261</v>
      </c>
      <c r="B142" s="262"/>
      <c r="C142" s="238"/>
      <c r="D142" s="238"/>
      <c r="E142" s="238"/>
      <c r="F142" s="252"/>
      <c r="G142" s="130">
        <f t="shared" si="8"/>
        <v>0</v>
      </c>
      <c r="H142" s="238">
        <f>D142-F142</f>
        <v>0</v>
      </c>
      <c r="I142" s="238"/>
      <c r="J142" s="252"/>
      <c r="K142" s="130">
        <f t="shared" si="9"/>
        <v>0</v>
      </c>
      <c r="L142" s="238">
        <f>D142-J142</f>
        <v>0</v>
      </c>
      <c r="M142" s="238"/>
      <c r="N142" s="35"/>
    </row>
    <row r="143" spans="1:14" hidden="1">
      <c r="A143" s="253" t="s">
        <v>262</v>
      </c>
      <c r="B143" s="262"/>
      <c r="C143" s="238"/>
      <c r="D143" s="238"/>
      <c r="E143" s="238"/>
      <c r="F143" s="252"/>
      <c r="G143" s="130">
        <f t="shared" si="8"/>
        <v>0</v>
      </c>
      <c r="H143" s="238">
        <f>D143-F143</f>
        <v>0</v>
      </c>
      <c r="I143" s="238"/>
      <c r="J143" s="252"/>
      <c r="K143" s="130">
        <f t="shared" si="9"/>
        <v>0</v>
      </c>
      <c r="L143" s="238">
        <f>D143-J143</f>
        <v>0</v>
      </c>
      <c r="M143" s="238"/>
      <c r="N143" s="35"/>
    </row>
    <row r="144" spans="1:14" hidden="1">
      <c r="A144" s="253" t="s">
        <v>263</v>
      </c>
      <c r="B144" s="262"/>
      <c r="C144" s="238"/>
      <c r="D144" s="238"/>
      <c r="E144" s="238"/>
      <c r="F144" s="252"/>
      <c r="G144" s="130">
        <f t="shared" si="8"/>
        <v>0</v>
      </c>
      <c r="H144" s="238">
        <f>D144-F144</f>
        <v>0</v>
      </c>
      <c r="I144" s="238"/>
      <c r="J144" s="252"/>
      <c r="K144" s="130">
        <f t="shared" si="9"/>
        <v>0</v>
      </c>
      <c r="L144" s="238">
        <f>D144-J144</f>
        <v>0</v>
      </c>
      <c r="M144" s="238"/>
      <c r="N144" s="35"/>
    </row>
    <row r="145" spans="1:14" hidden="1">
      <c r="A145" s="253" t="s">
        <v>162</v>
      </c>
      <c r="B145" s="262"/>
      <c r="C145" s="238"/>
      <c r="D145" s="238"/>
      <c r="E145" s="238"/>
      <c r="F145" s="252"/>
      <c r="G145" s="130">
        <f t="shared" si="8"/>
        <v>0</v>
      </c>
      <c r="H145" s="238">
        <f>D145-F145</f>
        <v>0</v>
      </c>
      <c r="I145" s="238"/>
      <c r="J145" s="252"/>
      <c r="K145" s="130">
        <f t="shared" si="9"/>
        <v>0</v>
      </c>
      <c r="L145" s="238">
        <f>D145-J145</f>
        <v>0</v>
      </c>
      <c r="M145" s="238"/>
      <c r="N145" s="35"/>
    </row>
    <row r="146" spans="1:14" hidden="1">
      <c r="A146" s="253" t="s">
        <v>264</v>
      </c>
      <c r="B146" s="262"/>
      <c r="C146" s="238">
        <f>SUM(C147:C152)</f>
        <v>0</v>
      </c>
      <c r="D146" s="238">
        <f>SUM(D147:D152)</f>
        <v>0</v>
      </c>
      <c r="E146" s="238">
        <f>SUM(E147:E152)</f>
        <v>0</v>
      </c>
      <c r="F146" s="252">
        <f>SUM(F147:F152)</f>
        <v>0</v>
      </c>
      <c r="G146" s="130">
        <f t="shared" si="8"/>
        <v>0</v>
      </c>
      <c r="H146" s="238">
        <f>D146-F146</f>
        <v>0</v>
      </c>
      <c r="I146" s="238">
        <f>SUM(I147:I152)</f>
        <v>0</v>
      </c>
      <c r="J146" s="252">
        <f>SUM(J147:J152)</f>
        <v>0</v>
      </c>
      <c r="K146" s="130">
        <f t="shared" si="9"/>
        <v>0</v>
      </c>
      <c r="L146" s="238">
        <f>D146-J146</f>
        <v>0</v>
      </c>
      <c r="M146" s="238">
        <f>SUM(M147:M152)</f>
        <v>0</v>
      </c>
      <c r="N146" s="35"/>
    </row>
    <row r="147" spans="1:14" hidden="1">
      <c r="A147" s="253" t="s">
        <v>265</v>
      </c>
      <c r="B147" s="262"/>
      <c r="C147" s="238"/>
      <c r="D147" s="238"/>
      <c r="E147" s="238"/>
      <c r="F147" s="252"/>
      <c r="G147" s="130">
        <f t="shared" ref="G147:G178" si="10">F147/F$186</f>
        <v>0</v>
      </c>
      <c r="H147" s="238">
        <f>D147-F147</f>
        <v>0</v>
      </c>
      <c r="I147" s="238"/>
      <c r="J147" s="252"/>
      <c r="K147" s="130">
        <f t="shared" ref="K147:K178" si="11">J147/J$186</f>
        <v>0</v>
      </c>
      <c r="L147" s="238">
        <f>D147-J147</f>
        <v>0</v>
      </c>
      <c r="M147" s="238"/>
      <c r="N147" s="35"/>
    </row>
    <row r="148" spans="1:14" hidden="1">
      <c r="A148" s="253" t="s">
        <v>266</v>
      </c>
      <c r="B148" s="262"/>
      <c r="C148" s="238"/>
      <c r="D148" s="238"/>
      <c r="E148" s="238"/>
      <c r="F148" s="252"/>
      <c r="G148" s="130">
        <f t="shared" si="10"/>
        <v>0</v>
      </c>
      <c r="H148" s="238">
        <f>D148-F148</f>
        <v>0</v>
      </c>
      <c r="I148" s="238"/>
      <c r="J148" s="252"/>
      <c r="K148" s="130">
        <f t="shared" si="11"/>
        <v>0</v>
      </c>
      <c r="L148" s="238">
        <f>D148-J148</f>
        <v>0</v>
      </c>
      <c r="M148" s="238"/>
      <c r="N148" s="35"/>
    </row>
    <row r="149" spans="1:14" hidden="1">
      <c r="A149" s="253" t="s">
        <v>267</v>
      </c>
      <c r="B149" s="262"/>
      <c r="C149" s="238"/>
      <c r="D149" s="238"/>
      <c r="E149" s="238"/>
      <c r="F149" s="252"/>
      <c r="G149" s="130">
        <f t="shared" si="10"/>
        <v>0</v>
      </c>
      <c r="H149" s="238">
        <f>D149-F149</f>
        <v>0</v>
      </c>
      <c r="I149" s="238"/>
      <c r="J149" s="252"/>
      <c r="K149" s="130">
        <f t="shared" si="11"/>
        <v>0</v>
      </c>
      <c r="L149" s="238">
        <f>D149-J149</f>
        <v>0</v>
      </c>
      <c r="M149" s="238"/>
      <c r="N149" s="35"/>
    </row>
    <row r="150" spans="1:14" hidden="1">
      <c r="A150" s="253" t="s">
        <v>268</v>
      </c>
      <c r="B150" s="262"/>
      <c r="C150" s="238"/>
      <c r="D150" s="238"/>
      <c r="E150" s="238"/>
      <c r="F150" s="252"/>
      <c r="G150" s="130">
        <f t="shared" si="10"/>
        <v>0</v>
      </c>
      <c r="H150" s="238">
        <f>D150-F150</f>
        <v>0</v>
      </c>
      <c r="I150" s="238"/>
      <c r="J150" s="252"/>
      <c r="K150" s="130">
        <f t="shared" si="11"/>
        <v>0</v>
      </c>
      <c r="L150" s="238">
        <f>D150-J150</f>
        <v>0</v>
      </c>
      <c r="M150" s="238"/>
      <c r="N150" s="35"/>
    </row>
    <row r="151" spans="1:14" hidden="1">
      <c r="A151" s="253" t="s">
        <v>269</v>
      </c>
      <c r="B151" s="262"/>
      <c r="C151" s="238"/>
      <c r="D151" s="238"/>
      <c r="E151" s="238"/>
      <c r="F151" s="252"/>
      <c r="G151" s="130">
        <f t="shared" si="10"/>
        <v>0</v>
      </c>
      <c r="H151" s="238">
        <f>D151-F151</f>
        <v>0</v>
      </c>
      <c r="I151" s="238"/>
      <c r="J151" s="252"/>
      <c r="K151" s="130">
        <f t="shared" si="11"/>
        <v>0</v>
      </c>
      <c r="L151" s="238">
        <f>D151-J151</f>
        <v>0</v>
      </c>
      <c r="M151" s="238"/>
      <c r="N151" s="35"/>
    </row>
    <row r="152" spans="1:14" hidden="1">
      <c r="A152" s="253" t="s">
        <v>162</v>
      </c>
      <c r="B152" s="262"/>
      <c r="C152" s="238"/>
      <c r="D152" s="238"/>
      <c r="E152" s="238"/>
      <c r="F152" s="252"/>
      <c r="G152" s="130">
        <f t="shared" si="10"/>
        <v>0</v>
      </c>
      <c r="H152" s="238">
        <f>D152-F152</f>
        <v>0</v>
      </c>
      <c r="I152" s="238"/>
      <c r="J152" s="252"/>
      <c r="K152" s="130">
        <f t="shared" si="11"/>
        <v>0</v>
      </c>
      <c r="L152" s="238">
        <f>D152-J152</f>
        <v>0</v>
      </c>
      <c r="M152" s="238"/>
      <c r="N152" s="35"/>
    </row>
    <row r="153" spans="1:14" hidden="1">
      <c r="A153" s="253" t="s">
        <v>270</v>
      </c>
      <c r="B153" s="262"/>
      <c r="C153" s="238">
        <f>SUM(C154:C156)</f>
        <v>0</v>
      </c>
      <c r="D153" s="238">
        <f>SUM(D154:D156)</f>
        <v>0</v>
      </c>
      <c r="E153" s="238">
        <f>SUM(E154:E156)</f>
        <v>0</v>
      </c>
      <c r="F153" s="252">
        <f>SUM(F154:F156)</f>
        <v>0</v>
      </c>
      <c r="G153" s="130">
        <f t="shared" si="10"/>
        <v>0</v>
      </c>
      <c r="H153" s="238">
        <f>D153-F153</f>
        <v>0</v>
      </c>
      <c r="I153" s="238">
        <f>SUM(I154:I156)</f>
        <v>0</v>
      </c>
      <c r="J153" s="252">
        <f>SUM(J154:J156)</f>
        <v>0</v>
      </c>
      <c r="K153" s="130">
        <f t="shared" si="11"/>
        <v>0</v>
      </c>
      <c r="L153" s="238">
        <f>D153-J153</f>
        <v>0</v>
      </c>
      <c r="M153" s="238">
        <f>SUM(M154:M156)</f>
        <v>0</v>
      </c>
      <c r="N153" s="35"/>
    </row>
    <row r="154" spans="1:14" hidden="1">
      <c r="A154" s="253" t="s">
        <v>271</v>
      </c>
      <c r="B154" s="262"/>
      <c r="C154" s="238"/>
      <c r="D154" s="238"/>
      <c r="E154" s="238"/>
      <c r="F154" s="252"/>
      <c r="G154" s="130">
        <f t="shared" si="10"/>
        <v>0</v>
      </c>
      <c r="H154" s="238">
        <f>D154-F154</f>
        <v>0</v>
      </c>
      <c r="I154" s="238"/>
      <c r="J154" s="252"/>
      <c r="K154" s="130">
        <f t="shared" si="11"/>
        <v>0</v>
      </c>
      <c r="L154" s="238">
        <f>D154-J154</f>
        <v>0</v>
      </c>
      <c r="M154" s="238"/>
      <c r="N154" s="35"/>
    </row>
    <row r="155" spans="1:14" hidden="1">
      <c r="A155" s="253" t="s">
        <v>272</v>
      </c>
      <c r="B155" s="262"/>
      <c r="C155" s="238"/>
      <c r="D155" s="238"/>
      <c r="E155" s="238"/>
      <c r="F155" s="252"/>
      <c r="G155" s="130">
        <f t="shared" si="10"/>
        <v>0</v>
      </c>
      <c r="H155" s="238">
        <f>D155-F155</f>
        <v>0</v>
      </c>
      <c r="I155" s="238"/>
      <c r="J155" s="252"/>
      <c r="K155" s="130">
        <f t="shared" si="11"/>
        <v>0</v>
      </c>
      <c r="L155" s="238">
        <f>D155-J155</f>
        <v>0</v>
      </c>
      <c r="M155" s="238"/>
      <c r="N155" s="35"/>
    </row>
    <row r="156" spans="1:14" hidden="1">
      <c r="A156" s="253" t="s">
        <v>162</v>
      </c>
      <c r="B156" s="262"/>
      <c r="C156" s="238"/>
      <c r="D156" s="238"/>
      <c r="E156" s="238"/>
      <c r="F156" s="252"/>
      <c r="G156" s="130">
        <f t="shared" si="10"/>
        <v>0</v>
      </c>
      <c r="H156" s="238">
        <f>D156-F156</f>
        <v>0</v>
      </c>
      <c r="I156" s="238"/>
      <c r="J156" s="252"/>
      <c r="K156" s="130">
        <f t="shared" si="11"/>
        <v>0</v>
      </c>
      <c r="L156" s="238">
        <f>D156-J156</f>
        <v>0</v>
      </c>
      <c r="M156" s="238"/>
      <c r="N156" s="35"/>
    </row>
    <row r="157" spans="1:14" hidden="1">
      <c r="A157" s="253" t="s">
        <v>273</v>
      </c>
      <c r="B157" s="262"/>
      <c r="C157" s="238">
        <f>SUM(C158:C162)</f>
        <v>0</v>
      </c>
      <c r="D157" s="238">
        <f>SUM(D158:D162)</f>
        <v>0</v>
      </c>
      <c r="E157" s="238">
        <f>SUM(E158:E162)</f>
        <v>0</v>
      </c>
      <c r="F157" s="252">
        <f>SUM(F158:F162)</f>
        <v>0</v>
      </c>
      <c r="G157" s="130">
        <f t="shared" si="10"/>
        <v>0</v>
      </c>
      <c r="H157" s="238">
        <f>D157-F157</f>
        <v>0</v>
      </c>
      <c r="I157" s="238">
        <f>SUM(I158:I162)</f>
        <v>0</v>
      </c>
      <c r="J157" s="252">
        <f>SUM(J158:J162)</f>
        <v>0</v>
      </c>
      <c r="K157" s="130">
        <f t="shared" si="11"/>
        <v>0</v>
      </c>
      <c r="L157" s="238">
        <f>D157-J157</f>
        <v>0</v>
      </c>
      <c r="M157" s="238">
        <f>SUM(M158:M162)</f>
        <v>0</v>
      </c>
      <c r="N157" s="35"/>
    </row>
    <row r="158" spans="1:14" hidden="1">
      <c r="A158" s="253" t="s">
        <v>274</v>
      </c>
      <c r="B158" s="262"/>
      <c r="C158" s="238"/>
      <c r="D158" s="238"/>
      <c r="E158" s="238"/>
      <c r="F158" s="252"/>
      <c r="G158" s="130">
        <f t="shared" si="10"/>
        <v>0</v>
      </c>
      <c r="H158" s="238">
        <f>D158-F158</f>
        <v>0</v>
      </c>
      <c r="I158" s="238"/>
      <c r="J158" s="252"/>
      <c r="K158" s="130">
        <f t="shared" si="11"/>
        <v>0</v>
      </c>
      <c r="L158" s="238">
        <f>D158-J158</f>
        <v>0</v>
      </c>
      <c r="M158" s="238"/>
      <c r="N158" s="35"/>
    </row>
    <row r="159" spans="1:14" hidden="1">
      <c r="A159" s="253" t="s">
        <v>275</v>
      </c>
      <c r="B159" s="262"/>
      <c r="C159" s="238"/>
      <c r="D159" s="238"/>
      <c r="E159" s="238"/>
      <c r="F159" s="252"/>
      <c r="G159" s="130">
        <f t="shared" si="10"/>
        <v>0</v>
      </c>
      <c r="H159" s="238">
        <f>D159-F159</f>
        <v>0</v>
      </c>
      <c r="I159" s="238"/>
      <c r="J159" s="252"/>
      <c r="K159" s="130">
        <f t="shared" si="11"/>
        <v>0</v>
      </c>
      <c r="L159" s="238">
        <f>D159-J159</f>
        <v>0</v>
      </c>
      <c r="M159" s="238"/>
      <c r="N159" s="35"/>
    </row>
    <row r="160" spans="1:14" hidden="1">
      <c r="A160" s="253" t="s">
        <v>276</v>
      </c>
      <c r="B160" s="262"/>
      <c r="C160" s="238"/>
      <c r="D160" s="238"/>
      <c r="E160" s="238"/>
      <c r="F160" s="252"/>
      <c r="G160" s="130">
        <f t="shared" si="10"/>
        <v>0</v>
      </c>
      <c r="H160" s="238">
        <f>D160-F160</f>
        <v>0</v>
      </c>
      <c r="I160" s="238"/>
      <c r="J160" s="252"/>
      <c r="K160" s="130">
        <f t="shared" si="11"/>
        <v>0</v>
      </c>
      <c r="L160" s="238">
        <f>D160-J160</f>
        <v>0</v>
      </c>
      <c r="M160" s="238"/>
      <c r="N160" s="35"/>
    </row>
    <row r="161" spans="1:14" hidden="1">
      <c r="A161" s="253" t="s">
        <v>277</v>
      </c>
      <c r="B161" s="262"/>
      <c r="C161" s="238"/>
      <c r="D161" s="238"/>
      <c r="E161" s="238"/>
      <c r="F161" s="252"/>
      <c r="G161" s="130">
        <f t="shared" si="10"/>
        <v>0</v>
      </c>
      <c r="H161" s="238">
        <f>D161-F161</f>
        <v>0</v>
      </c>
      <c r="I161" s="238"/>
      <c r="J161" s="252"/>
      <c r="K161" s="130">
        <f t="shared" si="11"/>
        <v>0</v>
      </c>
      <c r="L161" s="238">
        <f>D161-J161</f>
        <v>0</v>
      </c>
      <c r="M161" s="238"/>
      <c r="N161" s="35"/>
    </row>
    <row r="162" spans="1:14" hidden="1">
      <c r="A162" s="253" t="s">
        <v>162</v>
      </c>
      <c r="B162" s="262"/>
      <c r="C162" s="238"/>
      <c r="D162" s="238"/>
      <c r="E162" s="238"/>
      <c r="F162" s="252"/>
      <c r="G162" s="130">
        <f t="shared" si="10"/>
        <v>0</v>
      </c>
      <c r="H162" s="238">
        <f>D162-F162</f>
        <v>0</v>
      </c>
      <c r="I162" s="238"/>
      <c r="J162" s="252"/>
      <c r="K162" s="130">
        <f t="shared" si="11"/>
        <v>0</v>
      </c>
      <c r="L162" s="238">
        <f>D162-J162</f>
        <v>0</v>
      </c>
      <c r="M162" s="238"/>
      <c r="N162" s="35"/>
    </row>
    <row r="163" spans="1:14" hidden="1">
      <c r="A163" s="253" t="s">
        <v>278</v>
      </c>
      <c r="B163" s="262"/>
      <c r="C163" s="238">
        <f>SUM(C164:C169)</f>
        <v>0</v>
      </c>
      <c r="D163" s="238">
        <f>SUM(D164:D169)</f>
        <v>0</v>
      </c>
      <c r="E163" s="238">
        <f>SUM(E164:E169)</f>
        <v>0</v>
      </c>
      <c r="F163" s="252">
        <f>SUM(F164:F169)</f>
        <v>0</v>
      </c>
      <c r="G163" s="130">
        <f t="shared" si="10"/>
        <v>0</v>
      </c>
      <c r="H163" s="238">
        <f>D163-F163</f>
        <v>0</v>
      </c>
      <c r="I163" s="238">
        <f>SUM(I164:I169)</f>
        <v>0</v>
      </c>
      <c r="J163" s="252">
        <f>SUM(J164:J169)</f>
        <v>0</v>
      </c>
      <c r="K163" s="130">
        <f t="shared" si="11"/>
        <v>0</v>
      </c>
      <c r="L163" s="238">
        <f>D163-J163</f>
        <v>0</v>
      </c>
      <c r="M163" s="238">
        <f>SUM(M164:M169)</f>
        <v>0</v>
      </c>
      <c r="N163" s="35"/>
    </row>
    <row r="164" spans="1:14" hidden="1">
      <c r="A164" s="253" t="s">
        <v>279</v>
      </c>
      <c r="B164" s="262"/>
      <c r="C164" s="238"/>
      <c r="D164" s="238"/>
      <c r="E164" s="238"/>
      <c r="F164" s="252"/>
      <c r="G164" s="130">
        <f t="shared" si="10"/>
        <v>0</v>
      </c>
      <c r="H164" s="238">
        <f>D164-F164</f>
        <v>0</v>
      </c>
      <c r="I164" s="238"/>
      <c r="J164" s="252"/>
      <c r="K164" s="130">
        <f t="shared" si="11"/>
        <v>0</v>
      </c>
      <c r="L164" s="238">
        <f>D164-J164</f>
        <v>0</v>
      </c>
      <c r="M164" s="238"/>
      <c r="N164" s="35"/>
    </row>
    <row r="165" spans="1:14" hidden="1">
      <c r="A165" s="253" t="s">
        <v>280</v>
      </c>
      <c r="B165" s="262"/>
      <c r="C165" s="238"/>
      <c r="D165" s="238"/>
      <c r="E165" s="238"/>
      <c r="F165" s="252"/>
      <c r="G165" s="130">
        <f t="shared" si="10"/>
        <v>0</v>
      </c>
      <c r="H165" s="238">
        <f>D165-F165</f>
        <v>0</v>
      </c>
      <c r="I165" s="238"/>
      <c r="J165" s="252"/>
      <c r="K165" s="130">
        <f t="shared" si="11"/>
        <v>0</v>
      </c>
      <c r="L165" s="238">
        <f>D165-J165</f>
        <v>0</v>
      </c>
      <c r="M165" s="238"/>
      <c r="N165" s="35"/>
    </row>
    <row r="166" spans="1:14" hidden="1">
      <c r="A166" s="253" t="s">
        <v>281</v>
      </c>
      <c r="B166" s="262"/>
      <c r="C166" s="238"/>
      <c r="D166" s="238"/>
      <c r="E166" s="238"/>
      <c r="F166" s="252"/>
      <c r="G166" s="130">
        <f t="shared" si="10"/>
        <v>0</v>
      </c>
      <c r="H166" s="238">
        <f>D166-F166</f>
        <v>0</v>
      </c>
      <c r="I166" s="238"/>
      <c r="J166" s="252"/>
      <c r="K166" s="130">
        <f t="shared" si="11"/>
        <v>0</v>
      </c>
      <c r="L166" s="238">
        <f>D166-J166</f>
        <v>0</v>
      </c>
      <c r="M166" s="238"/>
      <c r="N166" s="35"/>
    </row>
    <row r="167" spans="1:14" hidden="1">
      <c r="A167" s="253" t="s">
        <v>282</v>
      </c>
      <c r="B167" s="262"/>
      <c r="C167" s="238"/>
      <c r="D167" s="238"/>
      <c r="E167" s="238"/>
      <c r="F167" s="252"/>
      <c r="G167" s="130">
        <f t="shared" si="10"/>
        <v>0</v>
      </c>
      <c r="H167" s="238">
        <f>D167-F167</f>
        <v>0</v>
      </c>
      <c r="I167" s="238"/>
      <c r="J167" s="252"/>
      <c r="K167" s="130">
        <f t="shared" si="11"/>
        <v>0</v>
      </c>
      <c r="L167" s="238">
        <f>D167-J167</f>
        <v>0</v>
      </c>
      <c r="M167" s="238"/>
      <c r="N167" s="35"/>
    </row>
    <row r="168" spans="1:14" hidden="1">
      <c r="A168" s="253" t="s">
        <v>283</v>
      </c>
      <c r="B168" s="262"/>
      <c r="C168" s="238"/>
      <c r="D168" s="238"/>
      <c r="E168" s="238"/>
      <c r="F168" s="252"/>
      <c r="G168" s="130">
        <f t="shared" si="10"/>
        <v>0</v>
      </c>
      <c r="H168" s="238">
        <f>D168-F168</f>
        <v>0</v>
      </c>
      <c r="I168" s="238"/>
      <c r="J168" s="252"/>
      <c r="K168" s="130">
        <f t="shared" si="11"/>
        <v>0</v>
      </c>
      <c r="L168" s="238">
        <f>D168-J168</f>
        <v>0</v>
      </c>
      <c r="M168" s="238"/>
      <c r="N168" s="35"/>
    </row>
    <row r="169" spans="1:14" hidden="1">
      <c r="A169" s="253" t="s">
        <v>162</v>
      </c>
      <c r="B169" s="262"/>
      <c r="C169" s="238"/>
      <c r="D169" s="238"/>
      <c r="E169" s="238"/>
      <c r="F169" s="252"/>
      <c r="G169" s="130">
        <f t="shared" si="10"/>
        <v>0</v>
      </c>
      <c r="H169" s="238">
        <f>D169-F169</f>
        <v>0</v>
      </c>
      <c r="I169" s="238"/>
      <c r="J169" s="252"/>
      <c r="K169" s="130">
        <f t="shared" si="11"/>
        <v>0</v>
      </c>
      <c r="L169" s="238">
        <f>D169-J169</f>
        <v>0</v>
      </c>
      <c r="M169" s="238"/>
      <c r="N169" s="35"/>
    </row>
    <row r="170" spans="1:14" hidden="1">
      <c r="A170" s="253" t="s">
        <v>284</v>
      </c>
      <c r="B170" s="262"/>
      <c r="C170" s="238">
        <f>SUM(C171:C174)</f>
        <v>0</v>
      </c>
      <c r="D170" s="238">
        <f>SUM(D171:D174)</f>
        <v>0</v>
      </c>
      <c r="E170" s="238">
        <f>SUM(E171:E174)</f>
        <v>0</v>
      </c>
      <c r="F170" s="252">
        <f>SUM(F171:F174)</f>
        <v>0</v>
      </c>
      <c r="G170" s="130">
        <f t="shared" si="10"/>
        <v>0</v>
      </c>
      <c r="H170" s="238">
        <f>D170-F170</f>
        <v>0</v>
      </c>
      <c r="I170" s="238">
        <f>SUM(I171:I174)</f>
        <v>0</v>
      </c>
      <c r="J170" s="252">
        <f>SUM(J171:J174)</f>
        <v>0</v>
      </c>
      <c r="K170" s="130">
        <f t="shared" si="11"/>
        <v>0</v>
      </c>
      <c r="L170" s="238">
        <f>D170-J170</f>
        <v>0</v>
      </c>
      <c r="M170" s="238">
        <f>SUM(M171:M174)</f>
        <v>0</v>
      </c>
      <c r="N170" s="35"/>
    </row>
    <row r="171" spans="1:14" hidden="1">
      <c r="A171" s="253" t="s">
        <v>285</v>
      </c>
      <c r="B171" s="262"/>
      <c r="C171" s="238"/>
      <c r="D171" s="238"/>
      <c r="E171" s="238"/>
      <c r="F171" s="252"/>
      <c r="G171" s="130">
        <f t="shared" si="10"/>
        <v>0</v>
      </c>
      <c r="H171" s="238">
        <f>D171-F171</f>
        <v>0</v>
      </c>
      <c r="I171" s="238"/>
      <c r="J171" s="252"/>
      <c r="K171" s="130">
        <f t="shared" si="11"/>
        <v>0</v>
      </c>
      <c r="L171" s="238">
        <f>D171-J171</f>
        <v>0</v>
      </c>
      <c r="M171" s="238"/>
      <c r="N171" s="35"/>
    </row>
    <row r="172" spans="1:14" hidden="1">
      <c r="A172" s="253" t="s">
        <v>286</v>
      </c>
      <c r="B172" s="262"/>
      <c r="C172" s="238"/>
      <c r="D172" s="238"/>
      <c r="E172" s="238"/>
      <c r="F172" s="252"/>
      <c r="G172" s="130">
        <f t="shared" si="10"/>
        <v>0</v>
      </c>
      <c r="H172" s="238">
        <f>D172-F172</f>
        <v>0</v>
      </c>
      <c r="I172" s="238"/>
      <c r="J172" s="252"/>
      <c r="K172" s="130">
        <f t="shared" si="11"/>
        <v>0</v>
      </c>
      <c r="L172" s="238">
        <f>D172-J172</f>
        <v>0</v>
      </c>
      <c r="M172" s="238"/>
      <c r="N172" s="35"/>
    </row>
    <row r="173" spans="1:14" hidden="1">
      <c r="A173" s="253" t="s">
        <v>287</v>
      </c>
      <c r="B173" s="262"/>
      <c r="C173" s="238"/>
      <c r="D173" s="238"/>
      <c r="E173" s="238"/>
      <c r="F173" s="252"/>
      <c r="G173" s="130">
        <f t="shared" si="10"/>
        <v>0</v>
      </c>
      <c r="H173" s="238">
        <f>D173-F173</f>
        <v>0</v>
      </c>
      <c r="I173" s="238"/>
      <c r="J173" s="252"/>
      <c r="K173" s="130">
        <f t="shared" si="11"/>
        <v>0</v>
      </c>
      <c r="L173" s="238">
        <f>D173-J173</f>
        <v>0</v>
      </c>
      <c r="M173" s="238"/>
      <c r="N173" s="35"/>
    </row>
    <row r="174" spans="1:14" hidden="1">
      <c r="A174" s="253" t="s">
        <v>162</v>
      </c>
      <c r="B174" s="262"/>
      <c r="C174" s="238"/>
      <c r="D174" s="238"/>
      <c r="E174" s="238"/>
      <c r="F174" s="252"/>
      <c r="G174" s="130">
        <f t="shared" si="10"/>
        <v>0</v>
      </c>
      <c r="H174" s="238">
        <f>D174-F174</f>
        <v>0</v>
      </c>
      <c r="I174" s="238"/>
      <c r="J174" s="252"/>
      <c r="K174" s="130">
        <f t="shared" si="11"/>
        <v>0</v>
      </c>
      <c r="L174" s="238">
        <f>D174-J174</f>
        <v>0</v>
      </c>
      <c r="M174" s="238"/>
      <c r="N174" s="35"/>
    </row>
    <row r="175" spans="1:14">
      <c r="A175" s="253" t="s">
        <v>288</v>
      </c>
      <c r="B175" s="262" t="s">
        <v>428</v>
      </c>
      <c r="C175" s="238">
        <f>SUM(C176:C183)</f>
        <v>514064</v>
      </c>
      <c r="D175" s="238">
        <f>SUM(D176:D183)</f>
        <v>514064</v>
      </c>
      <c r="E175" s="238">
        <f>SUM(E176:E183)</f>
        <v>514064</v>
      </c>
      <c r="F175" s="252">
        <f>SUM(F176:F183)</f>
        <v>514064</v>
      </c>
      <c r="G175" s="130">
        <f t="shared" si="10"/>
        <v>4.7227110358895926E-3</v>
      </c>
      <c r="H175" s="238">
        <f>D175-F175</f>
        <v>0</v>
      </c>
      <c r="I175" s="238">
        <f>I181</f>
        <v>0</v>
      </c>
      <c r="J175" s="252">
        <f>SUM(J176:J183)</f>
        <v>0</v>
      </c>
      <c r="K175" s="130">
        <f t="shared" si="11"/>
        <v>0</v>
      </c>
      <c r="L175" s="238">
        <f>D175-J175</f>
        <v>514064</v>
      </c>
      <c r="M175" s="238">
        <f>SUM(M176:M183)</f>
        <v>0</v>
      </c>
      <c r="N175" s="35"/>
    </row>
    <row r="176" spans="1:14" hidden="1">
      <c r="A176" s="253" t="s">
        <v>289</v>
      </c>
      <c r="B176" s="262"/>
      <c r="C176" s="238"/>
      <c r="D176" s="238"/>
      <c r="E176" s="238"/>
      <c r="F176" s="252"/>
      <c r="G176" s="130">
        <f t="shared" si="10"/>
        <v>0</v>
      </c>
      <c r="H176" s="238">
        <f>D176-F176</f>
        <v>0</v>
      </c>
      <c r="I176" s="238"/>
      <c r="J176" s="252"/>
      <c r="K176" s="130">
        <f t="shared" si="11"/>
        <v>0</v>
      </c>
      <c r="L176" s="238">
        <f>D176-J176</f>
        <v>0</v>
      </c>
      <c r="M176" s="238"/>
      <c r="N176" s="35"/>
    </row>
    <row r="177" spans="1:14" hidden="1">
      <c r="A177" s="253" t="s">
        <v>290</v>
      </c>
      <c r="B177" s="262"/>
      <c r="C177" s="238"/>
      <c r="D177" s="238"/>
      <c r="E177" s="238"/>
      <c r="F177" s="252"/>
      <c r="G177" s="130">
        <f t="shared" si="10"/>
        <v>0</v>
      </c>
      <c r="H177" s="238">
        <f>D177-F177</f>
        <v>0</v>
      </c>
      <c r="I177" s="238"/>
      <c r="J177" s="252"/>
      <c r="K177" s="130">
        <f t="shared" si="11"/>
        <v>0</v>
      </c>
      <c r="L177" s="238">
        <f>D177-J177</f>
        <v>0</v>
      </c>
      <c r="M177" s="238"/>
      <c r="N177" s="35"/>
    </row>
    <row r="178" spans="1:14" hidden="1">
      <c r="A178" s="253" t="s">
        <v>291</v>
      </c>
      <c r="B178" s="262"/>
      <c r="C178" s="238"/>
      <c r="D178" s="238"/>
      <c r="E178" s="238"/>
      <c r="F178" s="252"/>
      <c r="G178" s="130">
        <f t="shared" si="10"/>
        <v>0</v>
      </c>
      <c r="H178" s="238">
        <f>D178-F178</f>
        <v>0</v>
      </c>
      <c r="I178" s="238"/>
      <c r="J178" s="252"/>
      <c r="K178" s="130">
        <f t="shared" si="11"/>
        <v>0</v>
      </c>
      <c r="L178" s="238">
        <f>D178-J178</f>
        <v>0</v>
      </c>
      <c r="M178" s="238"/>
      <c r="N178" s="35"/>
    </row>
    <row r="179" spans="1:14" hidden="1">
      <c r="A179" s="253" t="s">
        <v>292</v>
      </c>
      <c r="B179" s="262"/>
      <c r="C179" s="238"/>
      <c r="D179" s="238"/>
      <c r="E179" s="238"/>
      <c r="F179" s="252"/>
      <c r="G179" s="130">
        <f t="shared" ref="G179:G185" si="12">F179/F$186</f>
        <v>0</v>
      </c>
      <c r="H179" s="238">
        <f>D179-F179</f>
        <v>0</v>
      </c>
      <c r="I179" s="238"/>
      <c r="J179" s="252"/>
      <c r="K179" s="130">
        <f t="shared" ref="K179:K185" si="13">J179/J$186</f>
        <v>0</v>
      </c>
      <c r="L179" s="238">
        <f>D179-J179</f>
        <v>0</v>
      </c>
      <c r="M179" s="238"/>
      <c r="N179" s="35"/>
    </row>
    <row r="180" spans="1:14" hidden="1">
      <c r="A180" s="253" t="s">
        <v>293</v>
      </c>
      <c r="B180" s="262"/>
      <c r="C180" s="238"/>
      <c r="D180" s="238"/>
      <c r="E180" s="238"/>
      <c r="F180" s="252"/>
      <c r="G180" s="130">
        <f t="shared" si="12"/>
        <v>0</v>
      </c>
      <c r="H180" s="238">
        <f>D180-F180</f>
        <v>0</v>
      </c>
      <c r="I180" s="238"/>
      <c r="J180" s="252"/>
      <c r="K180" s="130">
        <f t="shared" si="13"/>
        <v>0</v>
      </c>
      <c r="L180" s="238">
        <f>D180-J180</f>
        <v>0</v>
      </c>
      <c r="M180" s="238"/>
      <c r="N180" s="35"/>
    </row>
    <row r="181" spans="1:14">
      <c r="A181" s="254" t="s">
        <v>294</v>
      </c>
      <c r="B181" s="262" t="s">
        <v>429</v>
      </c>
      <c r="C181" s="238">
        <v>514064</v>
      </c>
      <c r="D181" s="238">
        <v>514064</v>
      </c>
      <c r="E181" s="238">
        <v>514064</v>
      </c>
      <c r="F181" s="241">
        <v>514064</v>
      </c>
      <c r="G181" s="130">
        <f t="shared" si="12"/>
        <v>4.7227110358895926E-3</v>
      </c>
      <c r="H181" s="238">
        <f>D181-F181</f>
        <v>0</v>
      </c>
      <c r="I181" s="238">
        <v>0</v>
      </c>
      <c r="J181" s="241">
        <v>0</v>
      </c>
      <c r="K181" s="130">
        <f t="shared" si="13"/>
        <v>0</v>
      </c>
      <c r="L181" s="238">
        <f>D181-J181</f>
        <v>514064</v>
      </c>
      <c r="M181" s="238">
        <f t="shared" ref="M181" si="14">IF($M$2=6,F181-J181,0)</f>
        <v>0</v>
      </c>
      <c r="N181" s="35"/>
    </row>
    <row r="182" spans="1:14" hidden="1">
      <c r="A182" s="253" t="s">
        <v>295</v>
      </c>
      <c r="B182" s="262"/>
      <c r="C182" s="238"/>
      <c r="D182" s="238"/>
      <c r="E182" s="238"/>
      <c r="F182" s="252"/>
      <c r="G182" s="130">
        <f t="shared" si="12"/>
        <v>0</v>
      </c>
      <c r="H182" s="238">
        <f>D182-F182</f>
        <v>0</v>
      </c>
      <c r="I182" s="238"/>
      <c r="J182" s="252"/>
      <c r="K182" s="130">
        <f t="shared" si="13"/>
        <v>0</v>
      </c>
      <c r="L182" s="238">
        <f>D182-J182</f>
        <v>0</v>
      </c>
      <c r="M182" s="238">
        <f t="shared" ref="M182:M184" si="15">F182-J182</f>
        <v>0</v>
      </c>
      <c r="N182" s="35"/>
    </row>
    <row r="183" spans="1:14" hidden="1">
      <c r="A183" s="253" t="s">
        <v>162</v>
      </c>
      <c r="B183" s="262"/>
      <c r="C183" s="238"/>
      <c r="D183" s="238"/>
      <c r="E183" s="238"/>
      <c r="F183" s="252"/>
      <c r="G183" s="130">
        <f t="shared" si="12"/>
        <v>0</v>
      </c>
      <c r="H183" s="238">
        <f>D183-F183</f>
        <v>0</v>
      </c>
      <c r="I183" s="238"/>
      <c r="J183" s="252"/>
      <c r="K183" s="130">
        <f t="shared" si="13"/>
        <v>0</v>
      </c>
      <c r="L183" s="238">
        <f>D183-J183</f>
        <v>0</v>
      </c>
      <c r="M183" s="238">
        <f t="shared" si="15"/>
        <v>0</v>
      </c>
      <c r="N183" s="35"/>
    </row>
    <row r="184" spans="1:14">
      <c r="A184" s="253" t="s">
        <v>124</v>
      </c>
      <c r="B184" s="262"/>
      <c r="C184" s="238">
        <v>0</v>
      </c>
      <c r="D184" s="238">
        <v>0</v>
      </c>
      <c r="E184" s="238">
        <v>0</v>
      </c>
      <c r="F184" s="252">
        <v>0</v>
      </c>
      <c r="G184" s="130">
        <f t="shared" si="12"/>
        <v>0</v>
      </c>
      <c r="H184" s="238">
        <f>D184-F184</f>
        <v>0</v>
      </c>
      <c r="I184" s="238">
        <v>0</v>
      </c>
      <c r="J184" s="252">
        <v>0</v>
      </c>
      <c r="K184" s="130">
        <f t="shared" si="13"/>
        <v>0</v>
      </c>
      <c r="L184" s="238">
        <f>D184-J184</f>
        <v>0</v>
      </c>
      <c r="M184" s="238">
        <f t="shared" si="15"/>
        <v>0</v>
      </c>
      <c r="N184" s="35"/>
    </row>
    <row r="185" spans="1:14">
      <c r="A185" s="253" t="s">
        <v>296</v>
      </c>
      <c r="B185" s="262"/>
      <c r="C185" s="238">
        <f>C194</f>
        <v>66330712</v>
      </c>
      <c r="D185" s="245">
        <f>D194</f>
        <v>66330712</v>
      </c>
      <c r="E185" s="245">
        <f>E194</f>
        <v>9138904.6199999992</v>
      </c>
      <c r="F185" s="252">
        <f>F194</f>
        <v>9138904.6199999992</v>
      </c>
      <c r="G185" s="130">
        <f t="shared" si="12"/>
        <v>8.3959206839647166E-2</v>
      </c>
      <c r="H185" s="238">
        <f>D185-F185</f>
        <v>57191807.380000003</v>
      </c>
      <c r="I185" s="245">
        <f>I194</f>
        <v>9029390.6199999992</v>
      </c>
      <c r="J185" s="252">
        <f>J194</f>
        <v>9029390.6199999992</v>
      </c>
      <c r="K185" s="130">
        <f t="shared" si="13"/>
        <v>0.10119760232099369</v>
      </c>
      <c r="L185" s="238">
        <f>D185-J185</f>
        <v>57301321.380000003</v>
      </c>
      <c r="M185" s="238">
        <f>M194</f>
        <v>0</v>
      </c>
      <c r="N185" s="35"/>
    </row>
    <row r="186" spans="1:14">
      <c r="A186" s="132" t="s">
        <v>297</v>
      </c>
      <c r="B186" s="263"/>
      <c r="C186" s="133">
        <f>C13+C185</f>
        <v>732932553</v>
      </c>
      <c r="D186" s="133">
        <f>D13+D185</f>
        <v>732932553</v>
      </c>
      <c r="E186" s="133">
        <f>E13+E185</f>
        <v>108849344.39000002</v>
      </c>
      <c r="F186" s="133">
        <f>F13+F185</f>
        <v>108849344.39000002</v>
      </c>
      <c r="G186" s="134">
        <v>1</v>
      </c>
      <c r="H186" s="133">
        <f>H13+H185</f>
        <v>624083208.61000001</v>
      </c>
      <c r="I186" s="133">
        <f>I13+I185</f>
        <v>89225341.440000013</v>
      </c>
      <c r="J186" s="133">
        <f>J13+J185</f>
        <v>89225341.440000013</v>
      </c>
      <c r="K186" s="134">
        <v>1</v>
      </c>
      <c r="L186" s="133">
        <f>L13+L185</f>
        <v>643707211.55999994</v>
      </c>
      <c r="M186" s="133">
        <f>M13+M185</f>
        <v>0</v>
      </c>
      <c r="N186" s="135"/>
    </row>
    <row r="187" spans="1:14" ht="12.75" customHeight="1">
      <c r="A187" s="310" t="str">
        <f>'Anexo_1_-_Balanço_Orçamentário'!A126:K126</f>
        <v>FONTE: Sistema FIPLAN, Unidade Responsável: SEFAZ/SATE. Emissão: 04/04/2023</v>
      </c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136"/>
    </row>
    <row r="188" spans="1:14" ht="12.75" customHeight="1">
      <c r="A188" s="311" t="s">
        <v>298</v>
      </c>
      <c r="B188" s="311"/>
      <c r="C188" s="311"/>
      <c r="D188" s="311"/>
      <c r="E188" s="137"/>
      <c r="F188" s="137"/>
      <c r="G188" s="138"/>
      <c r="H188" s="137"/>
      <c r="I188" s="137"/>
      <c r="J188" s="137"/>
      <c r="K188" s="138"/>
      <c r="L188" s="137"/>
      <c r="M188" s="281"/>
      <c r="N188" s="137"/>
    </row>
    <row r="189" spans="1:14" ht="12.7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137"/>
    </row>
    <row r="190" spans="1:14">
      <c r="A190" s="139"/>
      <c r="B190" s="259"/>
      <c r="C190" s="43"/>
      <c r="D190" s="43"/>
      <c r="E190" s="43"/>
      <c r="F190" s="43"/>
      <c r="I190" s="43"/>
      <c r="J190" s="43"/>
      <c r="L190" s="137"/>
      <c r="M190" s="137"/>
      <c r="N190" s="137"/>
    </row>
    <row r="191" spans="1:14">
      <c r="A191" s="122"/>
      <c r="B191" s="123"/>
      <c r="C191" s="123" t="s">
        <v>95</v>
      </c>
      <c r="D191" s="123" t="s">
        <v>95</v>
      </c>
      <c r="E191" s="307" t="s">
        <v>96</v>
      </c>
      <c r="F191" s="307"/>
      <c r="G191" s="307"/>
      <c r="H191" s="124" t="s">
        <v>10</v>
      </c>
      <c r="I191" s="307" t="s">
        <v>97</v>
      </c>
      <c r="J191" s="307"/>
      <c r="K191" s="307"/>
      <c r="L191" s="124" t="s">
        <v>10</v>
      </c>
      <c r="M191" s="308" t="s">
        <v>152</v>
      </c>
    </row>
    <row r="192" spans="1:14" ht="22.5" customHeight="1">
      <c r="A192" s="125" t="s">
        <v>299</v>
      </c>
      <c r="B192" s="126"/>
      <c r="C192" s="126" t="s">
        <v>101</v>
      </c>
      <c r="D192" s="126" t="s">
        <v>102</v>
      </c>
      <c r="E192" s="127" t="s">
        <v>12</v>
      </c>
      <c r="F192" s="127" t="s">
        <v>14</v>
      </c>
      <c r="G192" s="128" t="s">
        <v>13</v>
      </c>
      <c r="H192" s="83"/>
      <c r="I192" s="127" t="s">
        <v>12</v>
      </c>
      <c r="J192" s="127" t="s">
        <v>14</v>
      </c>
      <c r="K192" s="128" t="s">
        <v>13</v>
      </c>
      <c r="L192" s="83"/>
      <c r="M192" s="308"/>
    </row>
    <row r="193" spans="1:13" ht="36.6" customHeight="1">
      <c r="A193" s="15"/>
      <c r="B193" s="85"/>
      <c r="C193" s="15"/>
      <c r="D193" s="85" t="s">
        <v>15</v>
      </c>
      <c r="E193" s="85"/>
      <c r="F193" s="85" t="s">
        <v>16</v>
      </c>
      <c r="G193" s="129" t="s">
        <v>154</v>
      </c>
      <c r="H193" s="87" t="s">
        <v>155</v>
      </c>
      <c r="I193" s="85"/>
      <c r="J193" s="85" t="s">
        <v>106</v>
      </c>
      <c r="K193" s="129" t="s">
        <v>156</v>
      </c>
      <c r="L193" s="87" t="s">
        <v>157</v>
      </c>
      <c r="M193" s="308"/>
    </row>
    <row r="194" spans="1:13" ht="11.25" customHeight="1">
      <c r="A194" s="255" t="s">
        <v>300</v>
      </c>
      <c r="B194" s="279"/>
      <c r="C194" s="236">
        <f>SUM(C195,C199,C203,C207,C220,C225,C230,C234,C240,C246,C254,C260,C270,C274,C279,C284,C288,C292,C299,C304,C311,C314,C321,C328,C332,C338,C345,C350,C359)</f>
        <v>66330712</v>
      </c>
      <c r="D194" s="236">
        <f>SUM(D195,D199,D203,D207,D220,D225,D230,D234,D240,D246,D254,D260,D270,D274,D279,D284,D288,D292,D299,D304,D311,D314,D321,D328,D332,D338,D345,D350,D359)</f>
        <v>66330712</v>
      </c>
      <c r="E194" s="236">
        <f>SUM(E195,E199,E203,E207,E220,E225,E230,E234,E240,E246,E254,E260,E270,E274,E279,E284,E288,E292,E299,E304,E311,E314,E321,E328,E332,E338,E345,E350,E359)</f>
        <v>9138904.6199999992</v>
      </c>
      <c r="F194" s="236">
        <f>SUM(F195,F199,F203,F207,F220,F225,F230,F234,F240,F246,F254,F260,F270,F274,F279,F284,F288,F292,F299,F304,F311,F314,F321,F328,F332,F338,F345,F350,F359)</f>
        <v>9138904.6199999992</v>
      </c>
      <c r="G194" s="256">
        <f t="shared" ref="G194:G225" si="16">F194/F$186</f>
        <v>8.3959206839647166E-2</v>
      </c>
      <c r="H194" s="236">
        <f>D194-F194</f>
        <v>57191807.380000003</v>
      </c>
      <c r="I194" s="236">
        <f>SUM(I195,I199,I203,I207,I220,I225,I230,I234,I240,I246,I254,I260,I270,I274,I279,I284,I288,I292,I299,I304,I311,I314,I321,I328,I332,I338,I345,I350,I359)</f>
        <v>9029390.6199999992</v>
      </c>
      <c r="J194" s="236">
        <f>SUM(J195,J199,J203,J207,J220,J225,J230,J234,J240,J246,J254,J260,J270,J274,J279,J284,J288,J292,J299,J304,J311,J314,J321,J328,J332,J338,J345,J350,J359)</f>
        <v>9029390.6199999992</v>
      </c>
      <c r="K194" s="256">
        <f t="shared" ref="K194:K225" si="17">J194/J$186</f>
        <v>0.10119760232099369</v>
      </c>
      <c r="L194" s="236">
        <f>D194-J194</f>
        <v>57301321.380000003</v>
      </c>
      <c r="M194" s="236">
        <f>SUM(M195,M199,M203,M207,M220,M225,M230,M234,M240,M246,M254,M260,M270,M274,M279,M284,M288,M292,M299,M304,M311,M314,M321,M328,M332,M338,M345,M350,M359)</f>
        <v>0</v>
      </c>
    </row>
    <row r="195" spans="1:13" ht="11.25" hidden="1" customHeight="1">
      <c r="A195" s="253" t="s">
        <v>159</v>
      </c>
      <c r="B195" s="262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16"/>
        <v>0</v>
      </c>
      <c r="H195" s="238">
        <f>D195-F195</f>
        <v>0</v>
      </c>
      <c r="I195" s="238">
        <f>SUM(I196:I198)</f>
        <v>0</v>
      </c>
      <c r="J195" s="238">
        <f>SUM(J196:J198)</f>
        <v>0</v>
      </c>
      <c r="K195" s="130">
        <f t="shared" si="17"/>
        <v>0</v>
      </c>
      <c r="L195" s="238">
        <f>D195-J195</f>
        <v>0</v>
      </c>
      <c r="M195" s="238">
        <f>SUM(M196:M198)</f>
        <v>0</v>
      </c>
    </row>
    <row r="196" spans="1:13" ht="11.25" hidden="1" customHeight="1">
      <c r="A196" s="253" t="s">
        <v>160</v>
      </c>
      <c r="B196" s="262"/>
      <c r="C196" s="252"/>
      <c r="D196" s="238"/>
      <c r="E196" s="238"/>
      <c r="F196" s="238"/>
      <c r="G196" s="130">
        <f t="shared" si="16"/>
        <v>0</v>
      </c>
      <c r="H196" s="238">
        <f>D196-F196</f>
        <v>0</v>
      </c>
      <c r="I196" s="238"/>
      <c r="J196" s="238"/>
      <c r="K196" s="130">
        <f t="shared" si="17"/>
        <v>0</v>
      </c>
      <c r="L196" s="238">
        <f>D196-J196</f>
        <v>0</v>
      </c>
      <c r="M196" s="238"/>
    </row>
    <row r="197" spans="1:13" ht="11.25" hidden="1" customHeight="1">
      <c r="A197" s="253" t="s">
        <v>161</v>
      </c>
      <c r="B197" s="262"/>
      <c r="C197" s="252"/>
      <c r="D197" s="238"/>
      <c r="E197" s="238"/>
      <c r="F197" s="238"/>
      <c r="G197" s="130">
        <f t="shared" si="16"/>
        <v>0</v>
      </c>
      <c r="H197" s="238">
        <f>D197-F197</f>
        <v>0</v>
      </c>
      <c r="I197" s="238"/>
      <c r="J197" s="238"/>
      <c r="K197" s="130">
        <f t="shared" si="17"/>
        <v>0</v>
      </c>
      <c r="L197" s="238">
        <f>D197-J197</f>
        <v>0</v>
      </c>
      <c r="M197" s="238"/>
    </row>
    <row r="198" spans="1:13" ht="11.25" hidden="1" customHeight="1">
      <c r="A198" s="253" t="s">
        <v>162</v>
      </c>
      <c r="B198" s="262"/>
      <c r="C198" s="252"/>
      <c r="D198" s="238"/>
      <c r="E198" s="238"/>
      <c r="F198" s="238"/>
      <c r="G198" s="130">
        <f t="shared" si="16"/>
        <v>0</v>
      </c>
      <c r="H198" s="238">
        <f>D198-F198</f>
        <v>0</v>
      </c>
      <c r="I198" s="238"/>
      <c r="J198" s="238"/>
      <c r="K198" s="130">
        <f t="shared" si="17"/>
        <v>0</v>
      </c>
      <c r="L198" s="238">
        <f>D198-J198</f>
        <v>0</v>
      </c>
      <c r="M198" s="238"/>
    </row>
    <row r="199" spans="1:13" ht="11.25" hidden="1" customHeight="1">
      <c r="A199" s="253" t="s">
        <v>163</v>
      </c>
      <c r="B199" s="262"/>
      <c r="C199" s="238">
        <f>SUM(C200:C202)</f>
        <v>0</v>
      </c>
      <c r="D199" s="238">
        <f>SUM(D200:D202)</f>
        <v>0</v>
      </c>
      <c r="E199" s="238">
        <f>SUM(E200:E202)</f>
        <v>0</v>
      </c>
      <c r="F199" s="238">
        <f>SUM(F200:F202)</f>
        <v>0</v>
      </c>
      <c r="G199" s="130">
        <f t="shared" si="16"/>
        <v>0</v>
      </c>
      <c r="H199" s="238">
        <f>D199-F199</f>
        <v>0</v>
      </c>
      <c r="I199" s="238">
        <f>SUM(I200:I202)</f>
        <v>0</v>
      </c>
      <c r="J199" s="238">
        <f>SUM(J200:J202)</f>
        <v>0</v>
      </c>
      <c r="K199" s="130">
        <f t="shared" si="17"/>
        <v>0</v>
      </c>
      <c r="L199" s="238">
        <f>D199-J199</f>
        <v>0</v>
      </c>
      <c r="M199" s="238">
        <f>SUM(M200:M202)</f>
        <v>0</v>
      </c>
    </row>
    <row r="200" spans="1:13" ht="11.25" hidden="1" customHeight="1">
      <c r="A200" s="253" t="s">
        <v>164</v>
      </c>
      <c r="B200" s="262"/>
      <c r="C200" s="238"/>
      <c r="D200" s="238"/>
      <c r="E200" s="238"/>
      <c r="F200" s="238"/>
      <c r="G200" s="130">
        <f t="shared" si="16"/>
        <v>0</v>
      </c>
      <c r="H200" s="238">
        <f>D200-F200</f>
        <v>0</v>
      </c>
      <c r="I200" s="238"/>
      <c r="J200" s="238"/>
      <c r="K200" s="130">
        <f t="shared" si="17"/>
        <v>0</v>
      </c>
      <c r="L200" s="238">
        <f>D200-J200</f>
        <v>0</v>
      </c>
      <c r="M200" s="238"/>
    </row>
    <row r="201" spans="1:13" ht="11.25" hidden="1" customHeight="1">
      <c r="A201" s="253" t="s">
        <v>165</v>
      </c>
      <c r="B201" s="262"/>
      <c r="C201" s="238"/>
      <c r="D201" s="238"/>
      <c r="E201" s="238"/>
      <c r="F201" s="238"/>
      <c r="G201" s="130">
        <f t="shared" si="16"/>
        <v>0</v>
      </c>
      <c r="H201" s="238">
        <f>D201-F201</f>
        <v>0</v>
      </c>
      <c r="I201" s="238"/>
      <c r="J201" s="238"/>
      <c r="K201" s="130">
        <f t="shared" si="17"/>
        <v>0</v>
      </c>
      <c r="L201" s="238">
        <f>D201-J201</f>
        <v>0</v>
      </c>
      <c r="M201" s="238"/>
    </row>
    <row r="202" spans="1:13" ht="11.25" hidden="1" customHeight="1">
      <c r="A202" s="253" t="s">
        <v>162</v>
      </c>
      <c r="B202" s="262"/>
      <c r="C202" s="238"/>
      <c r="D202" s="238"/>
      <c r="E202" s="238"/>
      <c r="F202" s="238"/>
      <c r="G202" s="130">
        <f t="shared" si="16"/>
        <v>0</v>
      </c>
      <c r="H202" s="238">
        <f>D202-F202</f>
        <v>0</v>
      </c>
      <c r="I202" s="238"/>
      <c r="J202" s="238"/>
      <c r="K202" s="130">
        <f t="shared" si="17"/>
        <v>0</v>
      </c>
      <c r="L202" s="238">
        <f>D202-J202</f>
        <v>0</v>
      </c>
      <c r="M202" s="238"/>
    </row>
    <row r="203" spans="1:13" ht="11.25" customHeight="1">
      <c r="A203" s="253" t="s">
        <v>166</v>
      </c>
      <c r="B203" s="262" t="s">
        <v>422</v>
      </c>
      <c r="C203" s="238">
        <f>SUM(C204:C206)</f>
        <v>53177685</v>
      </c>
      <c r="D203" s="238">
        <f>SUM(D204:D206)</f>
        <v>53177685</v>
      </c>
      <c r="E203" s="238">
        <f>SUM(E204:E206)</f>
        <v>7610911.2999999998</v>
      </c>
      <c r="F203" s="238">
        <f>SUM(F204:F206)</f>
        <v>7610911.2999999998</v>
      </c>
      <c r="G203" s="130">
        <f t="shared" si="16"/>
        <v>6.9921517145115797E-2</v>
      </c>
      <c r="H203" s="238">
        <f>D203-F203</f>
        <v>45566773.700000003</v>
      </c>
      <c r="I203" s="238">
        <f>SUM(I204:I206)</f>
        <v>7501397.2999999998</v>
      </c>
      <c r="J203" s="238">
        <f>SUM(J204:J206)</f>
        <v>7501397.2999999998</v>
      </c>
      <c r="K203" s="130">
        <f t="shared" si="17"/>
        <v>8.407249755434501E-2</v>
      </c>
      <c r="L203" s="238">
        <f>D203-J203</f>
        <v>45676287.700000003</v>
      </c>
      <c r="M203" s="238">
        <f>SUM(M204:M206)</f>
        <v>0</v>
      </c>
    </row>
    <row r="204" spans="1:13" ht="11.25" customHeight="1">
      <c r="A204" s="254" t="s">
        <v>168</v>
      </c>
      <c r="B204" s="262" t="s">
        <v>424</v>
      </c>
      <c r="C204" s="238">
        <v>53057685</v>
      </c>
      <c r="D204" s="238">
        <v>53057685</v>
      </c>
      <c r="E204" s="238">
        <v>7500911.2999999998</v>
      </c>
      <c r="F204" s="238">
        <v>7500911.2999999998</v>
      </c>
      <c r="G204" s="130">
        <f t="shared" si="16"/>
        <v>6.8910946060683015E-2</v>
      </c>
      <c r="H204" s="238">
        <f>D204-F204</f>
        <v>45556773.700000003</v>
      </c>
      <c r="I204" s="238">
        <v>7500911.2999999998</v>
      </c>
      <c r="J204" s="238">
        <v>7500911.2999999998</v>
      </c>
      <c r="K204" s="130">
        <f t="shared" si="17"/>
        <v>8.4067050671294122E-2</v>
      </c>
      <c r="L204" s="238">
        <f>D204-J204</f>
        <v>45556773.700000003</v>
      </c>
      <c r="M204" s="238">
        <f t="shared" ref="M204:M206" si="18">IF($M$2=6,F204-J204,0)</f>
        <v>0</v>
      </c>
    </row>
    <row r="205" spans="1:13" ht="11.25" hidden="1" customHeight="1">
      <c r="A205" s="254" t="s">
        <v>169</v>
      </c>
      <c r="B205" s="262" t="s">
        <v>425</v>
      </c>
      <c r="C205" s="238">
        <v>0</v>
      </c>
      <c r="D205" s="238">
        <v>0</v>
      </c>
      <c r="E205" s="238">
        <v>0</v>
      </c>
      <c r="F205" s="238">
        <v>0</v>
      </c>
      <c r="G205" s="130">
        <f t="shared" si="16"/>
        <v>0</v>
      </c>
      <c r="H205" s="238">
        <f>D205-F205</f>
        <v>0</v>
      </c>
      <c r="I205" s="238">
        <v>0</v>
      </c>
      <c r="J205" s="238">
        <v>0</v>
      </c>
      <c r="K205" s="130">
        <f t="shared" si="17"/>
        <v>0</v>
      </c>
      <c r="L205" s="238">
        <f>D205-J205</f>
        <v>0</v>
      </c>
      <c r="M205" s="238">
        <f t="shared" si="18"/>
        <v>0</v>
      </c>
    </row>
    <row r="206" spans="1:13" ht="11.25" customHeight="1">
      <c r="A206" s="254" t="s">
        <v>179</v>
      </c>
      <c r="B206" s="262" t="s">
        <v>430</v>
      </c>
      <c r="C206" s="238">
        <v>120000</v>
      </c>
      <c r="D206" s="238">
        <v>120000</v>
      </c>
      <c r="E206" s="238">
        <v>110000</v>
      </c>
      <c r="F206" s="238">
        <v>110000</v>
      </c>
      <c r="G206" s="130">
        <f t="shared" si="16"/>
        <v>1.010571084432785E-3</v>
      </c>
      <c r="H206" s="238">
        <f>D206-F206</f>
        <v>10000</v>
      </c>
      <c r="I206" s="238">
        <v>486</v>
      </c>
      <c r="J206" s="238">
        <v>486</v>
      </c>
      <c r="K206" s="130">
        <f t="shared" si="17"/>
        <v>5.4468830508966212E-6</v>
      </c>
      <c r="L206" s="238">
        <f>D206-J206</f>
        <v>119514</v>
      </c>
      <c r="M206" s="238">
        <f t="shared" si="18"/>
        <v>0</v>
      </c>
    </row>
    <row r="207" spans="1:13" ht="11.25" hidden="1" customHeight="1">
      <c r="A207" s="253" t="s">
        <v>170</v>
      </c>
      <c r="B207" s="262"/>
      <c r="C207" s="238">
        <f>SUM(C208:C219)</f>
        <v>0</v>
      </c>
      <c r="D207" s="238">
        <f>SUM(D208:D219)</f>
        <v>0</v>
      </c>
      <c r="E207" s="238">
        <f>SUM(E208:E219)</f>
        <v>0</v>
      </c>
      <c r="F207" s="238">
        <f>SUM(F208:F219)</f>
        <v>0</v>
      </c>
      <c r="G207" s="130">
        <f t="shared" si="16"/>
        <v>0</v>
      </c>
      <c r="H207" s="238">
        <f>D207-F207</f>
        <v>0</v>
      </c>
      <c r="I207" s="238">
        <f>SUM(I208:I219)</f>
        <v>0</v>
      </c>
      <c r="J207" s="238">
        <f>SUM(J208:J219)</f>
        <v>0</v>
      </c>
      <c r="K207" s="130">
        <f t="shared" si="17"/>
        <v>0</v>
      </c>
      <c r="L207" s="238">
        <f>D207-J207</f>
        <v>0</v>
      </c>
      <c r="M207" s="238">
        <f>SUM(M208:M219)</f>
        <v>0</v>
      </c>
    </row>
    <row r="208" spans="1:13" ht="11.25" hidden="1" customHeight="1">
      <c r="A208" s="253" t="s">
        <v>171</v>
      </c>
      <c r="B208" s="262"/>
      <c r="C208" s="238"/>
      <c r="D208" s="238"/>
      <c r="E208" s="238"/>
      <c r="F208" s="238"/>
      <c r="G208" s="130">
        <f t="shared" si="16"/>
        <v>0</v>
      </c>
      <c r="H208" s="238">
        <f>D208-F208</f>
        <v>0</v>
      </c>
      <c r="I208" s="238"/>
      <c r="J208" s="238"/>
      <c r="K208" s="130">
        <f t="shared" si="17"/>
        <v>0</v>
      </c>
      <c r="L208" s="238">
        <f>D208-J208</f>
        <v>0</v>
      </c>
      <c r="M208" s="238"/>
    </row>
    <row r="209" spans="1:13" ht="11.25" hidden="1" customHeight="1">
      <c r="A209" s="253" t="s">
        <v>168</v>
      </c>
      <c r="B209" s="262"/>
      <c r="C209" s="238"/>
      <c r="D209" s="238"/>
      <c r="E209" s="238"/>
      <c r="F209" s="238"/>
      <c r="G209" s="130">
        <f t="shared" si="16"/>
        <v>0</v>
      </c>
      <c r="H209" s="238">
        <f>D209-F209</f>
        <v>0</v>
      </c>
      <c r="I209" s="238"/>
      <c r="J209" s="238"/>
      <c r="K209" s="130">
        <f t="shared" si="17"/>
        <v>0</v>
      </c>
      <c r="L209" s="238">
        <f>D209-J209</f>
        <v>0</v>
      </c>
      <c r="M209" s="238"/>
    </row>
    <row r="210" spans="1:13" ht="11.25" hidden="1" customHeight="1">
      <c r="A210" s="253" t="s">
        <v>172</v>
      </c>
      <c r="B210" s="262"/>
      <c r="C210" s="238"/>
      <c r="D210" s="238"/>
      <c r="E210" s="238"/>
      <c r="F210" s="238"/>
      <c r="G210" s="130">
        <f t="shared" si="16"/>
        <v>0</v>
      </c>
      <c r="H210" s="238">
        <f>D210-F210</f>
        <v>0</v>
      </c>
      <c r="I210" s="238"/>
      <c r="J210" s="238"/>
      <c r="K210" s="130">
        <f t="shared" si="17"/>
        <v>0</v>
      </c>
      <c r="L210" s="238">
        <f>D210-J210</f>
        <v>0</v>
      </c>
      <c r="M210" s="238"/>
    </row>
    <row r="211" spans="1:13" ht="11.25" hidden="1" customHeight="1">
      <c r="A211" s="253" t="s">
        <v>173</v>
      </c>
      <c r="B211" s="262"/>
      <c r="C211" s="238"/>
      <c r="D211" s="238"/>
      <c r="E211" s="238"/>
      <c r="F211" s="238"/>
      <c r="G211" s="130">
        <f t="shared" si="16"/>
        <v>0</v>
      </c>
      <c r="H211" s="238">
        <f>D211-F211</f>
        <v>0</v>
      </c>
      <c r="I211" s="238"/>
      <c r="J211" s="238"/>
      <c r="K211" s="130">
        <f t="shared" si="17"/>
        <v>0</v>
      </c>
      <c r="L211" s="238">
        <f>D211-J211</f>
        <v>0</v>
      </c>
      <c r="M211" s="238"/>
    </row>
    <row r="212" spans="1:13" ht="11.25" hidden="1" customHeight="1">
      <c r="A212" s="253" t="s">
        <v>174</v>
      </c>
      <c r="B212" s="262"/>
      <c r="C212" s="238"/>
      <c r="D212" s="238"/>
      <c r="E212" s="238"/>
      <c r="F212" s="238"/>
      <c r="G212" s="130">
        <f t="shared" si="16"/>
        <v>0</v>
      </c>
      <c r="H212" s="238">
        <f>D212-F212</f>
        <v>0</v>
      </c>
      <c r="I212" s="238"/>
      <c r="J212" s="238"/>
      <c r="K212" s="130">
        <f t="shared" si="17"/>
        <v>0</v>
      </c>
      <c r="L212" s="238">
        <f>D212-J212</f>
        <v>0</v>
      </c>
      <c r="M212" s="238"/>
    </row>
    <row r="213" spans="1:13" ht="11.25" hidden="1" customHeight="1">
      <c r="A213" s="253" t="s">
        <v>169</v>
      </c>
      <c r="B213" s="262"/>
      <c r="C213" s="238"/>
      <c r="D213" s="238"/>
      <c r="E213" s="238"/>
      <c r="F213" s="238"/>
      <c r="G213" s="130">
        <f t="shared" si="16"/>
        <v>0</v>
      </c>
      <c r="H213" s="238">
        <f>D213-F213</f>
        <v>0</v>
      </c>
      <c r="I213" s="238"/>
      <c r="J213" s="238"/>
      <c r="K213" s="130">
        <f t="shared" si="17"/>
        <v>0</v>
      </c>
      <c r="L213" s="238">
        <f>D213-J213</f>
        <v>0</v>
      </c>
      <c r="M213" s="238"/>
    </row>
    <row r="214" spans="1:13" ht="11.25" hidden="1" customHeight="1">
      <c r="A214" s="253" t="s">
        <v>175</v>
      </c>
      <c r="B214" s="262"/>
      <c r="C214" s="238"/>
      <c r="D214" s="238"/>
      <c r="E214" s="238"/>
      <c r="F214" s="238"/>
      <c r="G214" s="130">
        <f t="shared" si="16"/>
        <v>0</v>
      </c>
      <c r="H214" s="238">
        <f>D214-F214</f>
        <v>0</v>
      </c>
      <c r="I214" s="238"/>
      <c r="J214" s="238"/>
      <c r="K214" s="130">
        <f t="shared" si="17"/>
        <v>0</v>
      </c>
      <c r="L214" s="238">
        <f>D214-J214</f>
        <v>0</v>
      </c>
      <c r="M214" s="238"/>
    </row>
    <row r="215" spans="1:13" ht="11.25" hidden="1" customHeight="1">
      <c r="A215" s="253" t="s">
        <v>176</v>
      </c>
      <c r="B215" s="262"/>
      <c r="C215" s="238"/>
      <c r="D215" s="238"/>
      <c r="E215" s="238"/>
      <c r="F215" s="238"/>
      <c r="G215" s="130">
        <f t="shared" si="16"/>
        <v>0</v>
      </c>
      <c r="H215" s="238">
        <f>D215-F215</f>
        <v>0</v>
      </c>
      <c r="I215" s="238"/>
      <c r="J215" s="238"/>
      <c r="K215" s="130">
        <f t="shared" si="17"/>
        <v>0</v>
      </c>
      <c r="L215" s="238">
        <f>D215-J215</f>
        <v>0</v>
      </c>
      <c r="M215" s="238"/>
    </row>
    <row r="216" spans="1:13" ht="11.25" hidden="1" customHeight="1">
      <c r="A216" s="253" t="s">
        <v>177</v>
      </c>
      <c r="B216" s="262"/>
      <c r="C216" s="238"/>
      <c r="D216" s="238"/>
      <c r="E216" s="238"/>
      <c r="F216" s="238"/>
      <c r="G216" s="130">
        <f t="shared" si="16"/>
        <v>0</v>
      </c>
      <c r="H216" s="238">
        <f>D216-F216</f>
        <v>0</v>
      </c>
      <c r="I216" s="238"/>
      <c r="J216" s="238"/>
      <c r="K216" s="130">
        <f t="shared" si="17"/>
        <v>0</v>
      </c>
      <c r="L216" s="238">
        <f>D216-J216</f>
        <v>0</v>
      </c>
      <c r="M216" s="238"/>
    </row>
    <row r="217" spans="1:13" ht="11.25" hidden="1" customHeight="1">
      <c r="A217" s="253" t="s">
        <v>178</v>
      </c>
      <c r="B217" s="262"/>
      <c r="C217" s="238"/>
      <c r="D217" s="238"/>
      <c r="E217" s="238"/>
      <c r="F217" s="238"/>
      <c r="G217" s="130">
        <f t="shared" si="16"/>
        <v>0</v>
      </c>
      <c r="H217" s="238">
        <f>D217-F217</f>
        <v>0</v>
      </c>
      <c r="I217" s="238"/>
      <c r="J217" s="238"/>
      <c r="K217" s="130">
        <f t="shared" si="17"/>
        <v>0</v>
      </c>
      <c r="L217" s="238">
        <f>D217-J217</f>
        <v>0</v>
      </c>
      <c r="M217" s="238"/>
    </row>
    <row r="218" spans="1:13" ht="11.25" hidden="1" customHeight="1">
      <c r="A218" s="253" t="s">
        <v>179</v>
      </c>
      <c r="B218" s="262"/>
      <c r="C218" s="238"/>
      <c r="D218" s="238"/>
      <c r="E218" s="238"/>
      <c r="F218" s="238"/>
      <c r="G218" s="130">
        <f t="shared" si="16"/>
        <v>0</v>
      </c>
      <c r="H218" s="238">
        <f>D218-F218</f>
        <v>0</v>
      </c>
      <c r="I218" s="238"/>
      <c r="J218" s="238"/>
      <c r="K218" s="130">
        <f t="shared" si="17"/>
        <v>0</v>
      </c>
      <c r="L218" s="238">
        <f>D218-J218</f>
        <v>0</v>
      </c>
      <c r="M218" s="238"/>
    </row>
    <row r="219" spans="1:13" ht="11.25" hidden="1" customHeight="1">
      <c r="A219" s="253" t="s">
        <v>162</v>
      </c>
      <c r="B219" s="262"/>
      <c r="C219" s="238"/>
      <c r="D219" s="238"/>
      <c r="E219" s="238"/>
      <c r="F219" s="238"/>
      <c r="G219" s="130">
        <f t="shared" si="16"/>
        <v>0</v>
      </c>
      <c r="H219" s="238">
        <f>D219-F219</f>
        <v>0</v>
      </c>
      <c r="I219" s="238"/>
      <c r="J219" s="238"/>
      <c r="K219" s="130">
        <f t="shared" si="17"/>
        <v>0</v>
      </c>
      <c r="L219" s="238">
        <f>D219-J219</f>
        <v>0</v>
      </c>
      <c r="M219" s="238"/>
    </row>
    <row r="220" spans="1:13" ht="11.25" hidden="1" customHeight="1">
      <c r="A220" s="253" t="s">
        <v>180</v>
      </c>
      <c r="B220" s="262"/>
      <c r="C220" s="238">
        <f>SUM(C221:C224)</f>
        <v>0</v>
      </c>
      <c r="D220" s="238">
        <f>SUM(D221:D224)</f>
        <v>0</v>
      </c>
      <c r="E220" s="238">
        <f>SUM(E221:E224)</f>
        <v>0</v>
      </c>
      <c r="F220" s="238">
        <f>SUM(F221:F224)</f>
        <v>0</v>
      </c>
      <c r="G220" s="130">
        <f t="shared" si="16"/>
        <v>0</v>
      </c>
      <c r="H220" s="238">
        <f>D220-F220</f>
        <v>0</v>
      </c>
      <c r="I220" s="238">
        <f>SUM(I221:I224)</f>
        <v>0</v>
      </c>
      <c r="J220" s="238">
        <f>SUM(J221:J224)</f>
        <v>0</v>
      </c>
      <c r="K220" s="130">
        <f t="shared" si="17"/>
        <v>0</v>
      </c>
      <c r="L220" s="238">
        <f>D220-J220</f>
        <v>0</v>
      </c>
      <c r="M220" s="238">
        <f>SUM(M221:M224)</f>
        <v>0</v>
      </c>
    </row>
    <row r="221" spans="1:13" ht="11.25" hidden="1" customHeight="1">
      <c r="A221" s="253" t="s">
        <v>181</v>
      </c>
      <c r="B221" s="262"/>
      <c r="C221" s="238"/>
      <c r="D221" s="238"/>
      <c r="E221" s="238"/>
      <c r="F221" s="238"/>
      <c r="G221" s="130">
        <f t="shared" si="16"/>
        <v>0</v>
      </c>
      <c r="H221" s="238">
        <f>D221-F221</f>
        <v>0</v>
      </c>
      <c r="I221" s="238"/>
      <c r="J221" s="238"/>
      <c r="K221" s="130">
        <f t="shared" si="17"/>
        <v>0</v>
      </c>
      <c r="L221" s="238">
        <f>D221-J221</f>
        <v>0</v>
      </c>
      <c r="M221" s="238"/>
    </row>
    <row r="222" spans="1:13" ht="11.25" hidden="1" customHeight="1">
      <c r="A222" s="253" t="s">
        <v>182</v>
      </c>
      <c r="B222" s="262"/>
      <c r="C222" s="238"/>
      <c r="D222" s="238"/>
      <c r="E222" s="238"/>
      <c r="F222" s="238"/>
      <c r="G222" s="130">
        <f t="shared" si="16"/>
        <v>0</v>
      </c>
      <c r="H222" s="238">
        <f>D222-F222</f>
        <v>0</v>
      </c>
      <c r="I222" s="238"/>
      <c r="J222" s="238"/>
      <c r="K222" s="130">
        <f t="shared" si="17"/>
        <v>0</v>
      </c>
      <c r="L222" s="238">
        <f>D222-J222</f>
        <v>0</v>
      </c>
      <c r="M222" s="238"/>
    </row>
    <row r="223" spans="1:13" ht="11.25" hidden="1" customHeight="1">
      <c r="A223" s="253" t="s">
        <v>183</v>
      </c>
      <c r="B223" s="262"/>
      <c r="C223" s="238"/>
      <c r="D223" s="238"/>
      <c r="E223" s="238"/>
      <c r="F223" s="238"/>
      <c r="G223" s="130">
        <f t="shared" si="16"/>
        <v>0</v>
      </c>
      <c r="H223" s="238">
        <f>D223-F223</f>
        <v>0</v>
      </c>
      <c r="I223" s="238"/>
      <c r="J223" s="238"/>
      <c r="K223" s="130">
        <f t="shared" si="17"/>
        <v>0</v>
      </c>
      <c r="L223" s="238">
        <f>D223-J223</f>
        <v>0</v>
      </c>
      <c r="M223" s="238"/>
    </row>
    <row r="224" spans="1:13" ht="11.25" hidden="1" customHeight="1">
      <c r="A224" s="253" t="s">
        <v>162</v>
      </c>
      <c r="B224" s="262"/>
      <c r="C224" s="238"/>
      <c r="D224" s="238"/>
      <c r="E224" s="238"/>
      <c r="F224" s="238"/>
      <c r="G224" s="130">
        <f t="shared" si="16"/>
        <v>0</v>
      </c>
      <c r="H224" s="238">
        <f>D224-F224</f>
        <v>0</v>
      </c>
      <c r="I224" s="238"/>
      <c r="J224" s="238"/>
      <c r="K224" s="130">
        <f t="shared" si="17"/>
        <v>0</v>
      </c>
      <c r="L224" s="238">
        <f>D224-J224</f>
        <v>0</v>
      </c>
      <c r="M224" s="238"/>
    </row>
    <row r="225" spans="1:13" ht="11.25" hidden="1" customHeight="1">
      <c r="A225" s="253" t="s">
        <v>184</v>
      </c>
      <c r="B225" s="262"/>
      <c r="C225" s="238">
        <f>SUM(C226:C229)</f>
        <v>0</v>
      </c>
      <c r="D225" s="238">
        <f>SUM(D226:D229)</f>
        <v>0</v>
      </c>
      <c r="E225" s="238">
        <f>SUM(E226:E229)</f>
        <v>0</v>
      </c>
      <c r="F225" s="238">
        <f>SUM(F226:F229)</f>
        <v>0</v>
      </c>
      <c r="G225" s="130">
        <f t="shared" si="16"/>
        <v>0</v>
      </c>
      <c r="H225" s="238">
        <f>D225-F225</f>
        <v>0</v>
      </c>
      <c r="I225" s="238">
        <f>SUM(I226:I229)</f>
        <v>0</v>
      </c>
      <c r="J225" s="238">
        <f>SUM(J226:J229)</f>
        <v>0</v>
      </c>
      <c r="K225" s="130">
        <f t="shared" si="17"/>
        <v>0</v>
      </c>
      <c r="L225" s="238">
        <f>D225-J225</f>
        <v>0</v>
      </c>
      <c r="M225" s="238">
        <f>SUM(M226:M229)</f>
        <v>0</v>
      </c>
    </row>
    <row r="226" spans="1:13" ht="11.25" hidden="1" customHeight="1">
      <c r="A226" s="253" t="s">
        <v>185</v>
      </c>
      <c r="B226" s="262"/>
      <c r="C226" s="238"/>
      <c r="D226" s="238"/>
      <c r="E226" s="238"/>
      <c r="F226" s="238"/>
      <c r="G226" s="130">
        <f t="shared" ref="G226:G257" si="19">F226/F$186</f>
        <v>0</v>
      </c>
      <c r="H226" s="238">
        <f>D226-F226</f>
        <v>0</v>
      </c>
      <c r="I226" s="238"/>
      <c r="J226" s="238"/>
      <c r="K226" s="130">
        <f t="shared" ref="K226:K257" si="20">J226/J$186</f>
        <v>0</v>
      </c>
      <c r="L226" s="238">
        <f>D226-J226</f>
        <v>0</v>
      </c>
      <c r="M226" s="238"/>
    </row>
    <row r="227" spans="1:13" ht="11.25" hidden="1" customHeight="1">
      <c r="A227" s="253" t="s">
        <v>186</v>
      </c>
      <c r="B227" s="262"/>
      <c r="C227" s="238"/>
      <c r="D227" s="238"/>
      <c r="E227" s="238"/>
      <c r="F227" s="238"/>
      <c r="G227" s="130">
        <f t="shared" si="19"/>
        <v>0</v>
      </c>
      <c r="H227" s="238">
        <f>D227-F227</f>
        <v>0</v>
      </c>
      <c r="I227" s="238"/>
      <c r="J227" s="238"/>
      <c r="K227" s="130">
        <f t="shared" si="20"/>
        <v>0</v>
      </c>
      <c r="L227" s="238">
        <f>D227-J227</f>
        <v>0</v>
      </c>
      <c r="M227" s="238"/>
    </row>
    <row r="228" spans="1:13" ht="11.25" hidden="1" customHeight="1">
      <c r="A228" s="253" t="s">
        <v>187</v>
      </c>
      <c r="B228" s="262"/>
      <c r="C228" s="238"/>
      <c r="D228" s="238"/>
      <c r="E228" s="238"/>
      <c r="F228" s="238"/>
      <c r="G228" s="130">
        <f t="shared" si="19"/>
        <v>0</v>
      </c>
      <c r="H228" s="238">
        <f>D228-F228</f>
        <v>0</v>
      </c>
      <c r="I228" s="238"/>
      <c r="J228" s="238"/>
      <c r="K228" s="130">
        <f t="shared" si="20"/>
        <v>0</v>
      </c>
      <c r="L228" s="238">
        <f>D228-J228</f>
        <v>0</v>
      </c>
      <c r="M228" s="238"/>
    </row>
    <row r="229" spans="1:13" ht="11.25" hidden="1" customHeight="1">
      <c r="A229" s="253" t="s">
        <v>162</v>
      </c>
      <c r="B229" s="262"/>
      <c r="C229" s="238"/>
      <c r="D229" s="238"/>
      <c r="E229" s="238"/>
      <c r="F229" s="238"/>
      <c r="G229" s="130">
        <f t="shared" si="19"/>
        <v>0</v>
      </c>
      <c r="H229" s="238">
        <f>D229-F229</f>
        <v>0</v>
      </c>
      <c r="I229" s="238"/>
      <c r="J229" s="238"/>
      <c r="K229" s="130">
        <f t="shared" si="20"/>
        <v>0</v>
      </c>
      <c r="L229" s="238">
        <f>D229-J229</f>
        <v>0</v>
      </c>
      <c r="M229" s="238"/>
    </row>
    <row r="230" spans="1:13" ht="11.25" hidden="1" customHeight="1">
      <c r="A230" s="253" t="s">
        <v>188</v>
      </c>
      <c r="B230" s="262"/>
      <c r="C230" s="238">
        <f>SUM(C231:C233)</f>
        <v>0</v>
      </c>
      <c r="D230" s="238">
        <f>SUM(D231:D233)</f>
        <v>0</v>
      </c>
      <c r="E230" s="238">
        <f>SUM(E231:E233)</f>
        <v>0</v>
      </c>
      <c r="F230" s="238">
        <f>SUM(F231:F233)</f>
        <v>0</v>
      </c>
      <c r="G230" s="130">
        <f t="shared" si="19"/>
        <v>0</v>
      </c>
      <c r="H230" s="238">
        <f>D230-F230</f>
        <v>0</v>
      </c>
      <c r="I230" s="238">
        <f>SUM(I231:I233)</f>
        <v>0</v>
      </c>
      <c r="J230" s="238">
        <f>SUM(J231:J233)</f>
        <v>0</v>
      </c>
      <c r="K230" s="130">
        <f t="shared" si="20"/>
        <v>0</v>
      </c>
      <c r="L230" s="238">
        <f>D230-J230</f>
        <v>0</v>
      </c>
      <c r="M230" s="238">
        <f>SUM(M231:M233)</f>
        <v>0</v>
      </c>
    </row>
    <row r="231" spans="1:13" ht="11.25" hidden="1" customHeight="1">
      <c r="A231" s="253" t="s">
        <v>189</v>
      </c>
      <c r="B231" s="262"/>
      <c r="C231" s="238"/>
      <c r="D231" s="238"/>
      <c r="E231" s="238"/>
      <c r="F231" s="238"/>
      <c r="G231" s="130">
        <f t="shared" si="19"/>
        <v>0</v>
      </c>
      <c r="H231" s="238">
        <f>D231-F231</f>
        <v>0</v>
      </c>
      <c r="I231" s="238"/>
      <c r="J231" s="238"/>
      <c r="K231" s="130">
        <f t="shared" si="20"/>
        <v>0</v>
      </c>
      <c r="L231" s="238">
        <f>D231-J231</f>
        <v>0</v>
      </c>
      <c r="M231" s="238"/>
    </row>
    <row r="232" spans="1:13" ht="11.25" hidden="1" customHeight="1">
      <c r="A232" s="253" t="s">
        <v>190</v>
      </c>
      <c r="B232" s="262"/>
      <c r="C232" s="238"/>
      <c r="D232" s="238"/>
      <c r="E232" s="238"/>
      <c r="F232" s="238"/>
      <c r="G232" s="130">
        <f t="shared" si="19"/>
        <v>0</v>
      </c>
      <c r="H232" s="238">
        <f>D232-F232</f>
        <v>0</v>
      </c>
      <c r="I232" s="238"/>
      <c r="J232" s="238"/>
      <c r="K232" s="130">
        <f t="shared" si="20"/>
        <v>0</v>
      </c>
      <c r="L232" s="238">
        <f>D232-J232</f>
        <v>0</v>
      </c>
      <c r="M232" s="238"/>
    </row>
    <row r="233" spans="1:13" ht="11.25" hidden="1" customHeight="1">
      <c r="A233" s="253" t="s">
        <v>162</v>
      </c>
      <c r="B233" s="262"/>
      <c r="C233" s="238"/>
      <c r="D233" s="238"/>
      <c r="E233" s="238"/>
      <c r="F233" s="238"/>
      <c r="G233" s="130">
        <f t="shared" si="19"/>
        <v>0</v>
      </c>
      <c r="H233" s="238">
        <f>D233-F233</f>
        <v>0</v>
      </c>
      <c r="I233" s="238"/>
      <c r="J233" s="238"/>
      <c r="K233" s="130">
        <f t="shared" si="20"/>
        <v>0</v>
      </c>
      <c r="L233" s="238">
        <f>D233-J233</f>
        <v>0</v>
      </c>
      <c r="M233" s="238"/>
    </row>
    <row r="234" spans="1:13" ht="11.25" hidden="1" customHeight="1">
      <c r="A234" s="253" t="s">
        <v>191</v>
      </c>
      <c r="B234" s="262"/>
      <c r="C234" s="238">
        <f>SUM(C235:C239)</f>
        <v>0</v>
      </c>
      <c r="D234" s="238">
        <f>SUM(D235:D239)</f>
        <v>0</v>
      </c>
      <c r="E234" s="238">
        <f>SUM(E235:E239)</f>
        <v>0</v>
      </c>
      <c r="F234" s="238">
        <f>SUM(F235:F239)</f>
        <v>0</v>
      </c>
      <c r="G234" s="130">
        <f t="shared" si="19"/>
        <v>0</v>
      </c>
      <c r="H234" s="238">
        <f>D234-F234</f>
        <v>0</v>
      </c>
      <c r="I234" s="238">
        <f>SUM(I235:I239)</f>
        <v>0</v>
      </c>
      <c r="J234" s="238">
        <f>SUM(J235:J239)</f>
        <v>0</v>
      </c>
      <c r="K234" s="130">
        <f t="shared" si="20"/>
        <v>0</v>
      </c>
      <c r="L234" s="238">
        <f>D234-J234</f>
        <v>0</v>
      </c>
      <c r="M234" s="238">
        <f>SUM(M235:M239)</f>
        <v>0</v>
      </c>
    </row>
    <row r="235" spans="1:13" ht="11.25" hidden="1" customHeight="1">
      <c r="A235" s="253" t="s">
        <v>192</v>
      </c>
      <c r="B235" s="262"/>
      <c r="C235" s="238"/>
      <c r="D235" s="238"/>
      <c r="E235" s="238"/>
      <c r="F235" s="238"/>
      <c r="G235" s="130">
        <f t="shared" si="19"/>
        <v>0</v>
      </c>
      <c r="H235" s="238">
        <f>D235-F235</f>
        <v>0</v>
      </c>
      <c r="I235" s="238"/>
      <c r="J235" s="238"/>
      <c r="K235" s="130">
        <f t="shared" si="20"/>
        <v>0</v>
      </c>
      <c r="L235" s="238">
        <f>D235-J235</f>
        <v>0</v>
      </c>
      <c r="M235" s="238"/>
    </row>
    <row r="236" spans="1:13" ht="11.25" hidden="1" customHeight="1">
      <c r="A236" s="253" t="s">
        <v>193</v>
      </c>
      <c r="B236" s="262"/>
      <c r="C236" s="238"/>
      <c r="D236" s="238"/>
      <c r="E236" s="238"/>
      <c r="F236" s="238"/>
      <c r="G236" s="130">
        <f t="shared" si="19"/>
        <v>0</v>
      </c>
      <c r="H236" s="238">
        <f>D236-F236</f>
        <v>0</v>
      </c>
      <c r="I236" s="238"/>
      <c r="J236" s="238"/>
      <c r="K236" s="130">
        <f t="shared" si="20"/>
        <v>0</v>
      </c>
      <c r="L236" s="238">
        <f>D236-J236</f>
        <v>0</v>
      </c>
      <c r="M236" s="238"/>
    </row>
    <row r="237" spans="1:13" ht="11.25" hidden="1" customHeight="1">
      <c r="A237" s="253" t="s">
        <v>194</v>
      </c>
      <c r="B237" s="262"/>
      <c r="C237" s="238"/>
      <c r="D237" s="238"/>
      <c r="E237" s="238"/>
      <c r="F237" s="238"/>
      <c r="G237" s="130">
        <f t="shared" si="19"/>
        <v>0</v>
      </c>
      <c r="H237" s="238">
        <f>D237-F237</f>
        <v>0</v>
      </c>
      <c r="I237" s="238"/>
      <c r="J237" s="238"/>
      <c r="K237" s="130">
        <f t="shared" si="20"/>
        <v>0</v>
      </c>
      <c r="L237" s="238">
        <f>D237-J237</f>
        <v>0</v>
      </c>
      <c r="M237" s="238"/>
    </row>
    <row r="238" spans="1:13" ht="11.25" hidden="1" customHeight="1">
      <c r="A238" s="253" t="s">
        <v>195</v>
      </c>
      <c r="B238" s="262"/>
      <c r="C238" s="238"/>
      <c r="D238" s="238"/>
      <c r="E238" s="238"/>
      <c r="F238" s="238"/>
      <c r="G238" s="130">
        <f t="shared" si="19"/>
        <v>0</v>
      </c>
      <c r="H238" s="238">
        <f>D238-F238</f>
        <v>0</v>
      </c>
      <c r="I238" s="238"/>
      <c r="J238" s="238"/>
      <c r="K238" s="130">
        <f t="shared" si="20"/>
        <v>0</v>
      </c>
      <c r="L238" s="238">
        <f>D238-J238</f>
        <v>0</v>
      </c>
      <c r="M238" s="238"/>
    </row>
    <row r="239" spans="1:13" ht="11.25" hidden="1" customHeight="1">
      <c r="A239" s="253" t="s">
        <v>162</v>
      </c>
      <c r="B239" s="262"/>
      <c r="C239" s="238"/>
      <c r="D239" s="238"/>
      <c r="E239" s="238"/>
      <c r="F239" s="238"/>
      <c r="G239" s="130">
        <f t="shared" si="19"/>
        <v>0</v>
      </c>
      <c r="H239" s="238">
        <f>D239-F239</f>
        <v>0</v>
      </c>
      <c r="I239" s="238"/>
      <c r="J239" s="238"/>
      <c r="K239" s="130">
        <f t="shared" si="20"/>
        <v>0</v>
      </c>
      <c r="L239" s="238">
        <f>D239-J239</f>
        <v>0</v>
      </c>
      <c r="M239" s="238"/>
    </row>
    <row r="240" spans="1:13" ht="10.5" customHeight="1">
      <c r="A240" s="253" t="s">
        <v>196</v>
      </c>
      <c r="B240" s="262" t="s">
        <v>426</v>
      </c>
      <c r="C240" s="238">
        <f>SUM(C241:C245)</f>
        <v>13153027</v>
      </c>
      <c r="D240" s="238">
        <f>SUM(D241:D245)</f>
        <v>13153027</v>
      </c>
      <c r="E240" s="238">
        <f>SUM(E241:E245)</f>
        <v>1527993.32</v>
      </c>
      <c r="F240" s="238">
        <f>SUM(F241:F245)</f>
        <v>1527993.32</v>
      </c>
      <c r="G240" s="130">
        <f t="shared" si="19"/>
        <v>1.4037689694531378E-2</v>
      </c>
      <c r="H240" s="238">
        <f>D240-F240</f>
        <v>11625033.68</v>
      </c>
      <c r="I240" s="238">
        <f>SUM(I241:I245)</f>
        <v>1527993.32</v>
      </c>
      <c r="J240" s="238">
        <f>SUM(J241:J245)</f>
        <v>1527993.32</v>
      </c>
      <c r="K240" s="130">
        <f t="shared" si="20"/>
        <v>1.7125104766648677E-2</v>
      </c>
      <c r="L240" s="238">
        <f>D240-J240</f>
        <v>11625033.68</v>
      </c>
      <c r="M240" s="238">
        <f>SUM(M241:M245)</f>
        <v>0</v>
      </c>
    </row>
    <row r="241" spans="1:13" ht="3" customHeight="1">
      <c r="A241" s="253" t="s">
        <v>197</v>
      </c>
      <c r="B241" s="262"/>
      <c r="C241" s="238"/>
      <c r="D241" s="238"/>
      <c r="E241" s="238"/>
      <c r="F241" s="238"/>
      <c r="G241" s="130">
        <f t="shared" si="19"/>
        <v>0</v>
      </c>
      <c r="H241" s="238">
        <f>D241-F241</f>
        <v>0</v>
      </c>
      <c r="I241" s="238"/>
      <c r="J241" s="238"/>
      <c r="K241" s="130">
        <f t="shared" si="20"/>
        <v>0</v>
      </c>
      <c r="L241" s="238">
        <f>D241-J241</f>
        <v>0</v>
      </c>
      <c r="M241" s="238"/>
    </row>
    <row r="242" spans="1:13" ht="11.25" customHeight="1">
      <c r="A242" s="257" t="s">
        <v>198</v>
      </c>
      <c r="B242" s="280" t="s">
        <v>427</v>
      </c>
      <c r="C242" s="245">
        <v>13153027</v>
      </c>
      <c r="D242" s="245">
        <v>13153027</v>
      </c>
      <c r="E242" s="245">
        <v>1527993.32</v>
      </c>
      <c r="F242" s="245">
        <v>1527993.32</v>
      </c>
      <c r="G242" s="258">
        <f t="shared" si="19"/>
        <v>1.4037689694531378E-2</v>
      </c>
      <c r="H242" s="245">
        <f>D242-F242</f>
        <v>11625033.68</v>
      </c>
      <c r="I242" s="245">
        <v>1527993.32</v>
      </c>
      <c r="J242" s="245">
        <v>1527993.32</v>
      </c>
      <c r="K242" s="258">
        <f t="shared" si="20"/>
        <v>1.7125104766648677E-2</v>
      </c>
      <c r="L242" s="245">
        <f>D242-J242</f>
        <v>11625033.68</v>
      </c>
      <c r="M242" s="245">
        <f t="shared" ref="M242" si="21">IF($M$2=6,F242-J242,0)</f>
        <v>0</v>
      </c>
    </row>
    <row r="243" spans="1:13" ht="11.25" hidden="1" customHeight="1">
      <c r="A243" s="131" t="s">
        <v>199</v>
      </c>
      <c r="B243" s="264"/>
      <c r="C243" s="89"/>
      <c r="D243" s="89"/>
      <c r="E243" s="89"/>
      <c r="F243" s="89"/>
      <c r="G243" s="130">
        <f t="shared" si="19"/>
        <v>0</v>
      </c>
      <c r="H243" s="89">
        <f>D243-F243</f>
        <v>0</v>
      </c>
      <c r="I243" s="89"/>
      <c r="J243" s="89"/>
      <c r="K243" s="130">
        <f t="shared" si="20"/>
        <v>0</v>
      </c>
      <c r="L243" s="89">
        <f>D243-J243</f>
        <v>0</v>
      </c>
      <c r="M243" s="89"/>
    </row>
    <row r="244" spans="1:13" ht="11.25" hidden="1" customHeight="1">
      <c r="A244" s="131" t="s">
        <v>200</v>
      </c>
      <c r="B244" s="264"/>
      <c r="C244" s="89"/>
      <c r="D244" s="89"/>
      <c r="E244" s="89"/>
      <c r="F244" s="89"/>
      <c r="G244" s="130">
        <f t="shared" si="19"/>
        <v>0</v>
      </c>
      <c r="H244" s="89">
        <f>D244-F244</f>
        <v>0</v>
      </c>
      <c r="I244" s="89"/>
      <c r="J244" s="89"/>
      <c r="K244" s="130">
        <f t="shared" si="20"/>
        <v>0</v>
      </c>
      <c r="L244" s="89">
        <f>D244-J244</f>
        <v>0</v>
      </c>
      <c r="M244" s="89"/>
    </row>
    <row r="245" spans="1:13" ht="11.25" hidden="1" customHeight="1">
      <c r="A245" s="131" t="s">
        <v>162</v>
      </c>
      <c r="B245" s="264"/>
      <c r="C245" s="89"/>
      <c r="D245" s="89"/>
      <c r="E245" s="89"/>
      <c r="F245" s="89"/>
      <c r="G245" s="130">
        <f t="shared" si="19"/>
        <v>0</v>
      </c>
      <c r="H245" s="89">
        <f>D245-F245</f>
        <v>0</v>
      </c>
      <c r="I245" s="89"/>
      <c r="J245" s="89"/>
      <c r="K245" s="130">
        <f t="shared" si="20"/>
        <v>0</v>
      </c>
      <c r="L245" s="89">
        <f>D245-J245</f>
        <v>0</v>
      </c>
      <c r="M245" s="89"/>
    </row>
    <row r="246" spans="1:13" ht="11.25" hidden="1" customHeight="1">
      <c r="A246" s="107" t="s">
        <v>201</v>
      </c>
      <c r="B246" s="264"/>
      <c r="C246" s="89">
        <f>SUM(C247:C253)</f>
        <v>0</v>
      </c>
      <c r="D246" s="89">
        <f>SUM(D247:D253)</f>
        <v>0</v>
      </c>
      <c r="E246" s="89">
        <f>SUM(E247:E253)</f>
        <v>0</v>
      </c>
      <c r="F246" s="89">
        <f>SUM(F247:F253)</f>
        <v>0</v>
      </c>
      <c r="G246" s="130">
        <f t="shared" si="19"/>
        <v>0</v>
      </c>
      <c r="H246" s="89">
        <f>D246-F246</f>
        <v>0</v>
      </c>
      <c r="I246" s="89">
        <f>SUM(I247:I253)</f>
        <v>0</v>
      </c>
      <c r="J246" s="89">
        <f>SUM(J247:J253)</f>
        <v>0</v>
      </c>
      <c r="K246" s="130">
        <f t="shared" si="20"/>
        <v>0</v>
      </c>
      <c r="L246" s="89">
        <f>D246-J246</f>
        <v>0</v>
      </c>
      <c r="M246" s="89">
        <f>SUM(M247:M253)</f>
        <v>0</v>
      </c>
    </row>
    <row r="247" spans="1:13" ht="11.25" hidden="1" customHeight="1">
      <c r="A247" s="131" t="s">
        <v>202</v>
      </c>
      <c r="B247" s="264"/>
      <c r="C247" s="89"/>
      <c r="D247" s="89"/>
      <c r="E247" s="89"/>
      <c r="F247" s="89"/>
      <c r="G247" s="130">
        <f t="shared" si="19"/>
        <v>0</v>
      </c>
      <c r="H247" s="89">
        <f>D247-F247</f>
        <v>0</v>
      </c>
      <c r="I247" s="89"/>
      <c r="J247" s="89"/>
      <c r="K247" s="130">
        <f t="shared" si="20"/>
        <v>0</v>
      </c>
      <c r="L247" s="89">
        <f>D247-J247</f>
        <v>0</v>
      </c>
      <c r="M247" s="89"/>
    </row>
    <row r="248" spans="1:13" ht="11.25" hidden="1" customHeight="1">
      <c r="A248" s="131" t="s">
        <v>203</v>
      </c>
      <c r="B248" s="264"/>
      <c r="C248" s="89"/>
      <c r="D248" s="89"/>
      <c r="E248" s="89"/>
      <c r="F248" s="89"/>
      <c r="G248" s="130">
        <f t="shared" si="19"/>
        <v>0</v>
      </c>
      <c r="H248" s="89">
        <f>D248-F248</f>
        <v>0</v>
      </c>
      <c r="I248" s="89"/>
      <c r="J248" s="89"/>
      <c r="K248" s="130">
        <f t="shared" si="20"/>
        <v>0</v>
      </c>
      <c r="L248" s="89">
        <f>D248-J248</f>
        <v>0</v>
      </c>
      <c r="M248" s="89"/>
    </row>
    <row r="249" spans="1:13" ht="11.25" hidden="1" customHeight="1">
      <c r="A249" s="131" t="s">
        <v>204</v>
      </c>
      <c r="B249" s="264"/>
      <c r="C249" s="89"/>
      <c r="D249" s="89"/>
      <c r="E249" s="89"/>
      <c r="F249" s="89"/>
      <c r="G249" s="130">
        <f t="shared" si="19"/>
        <v>0</v>
      </c>
      <c r="H249" s="89">
        <f>D249-F249</f>
        <v>0</v>
      </c>
      <c r="I249" s="89"/>
      <c r="J249" s="89"/>
      <c r="K249" s="130">
        <f t="shared" si="20"/>
        <v>0</v>
      </c>
      <c r="L249" s="89">
        <f>D249-J249</f>
        <v>0</v>
      </c>
      <c r="M249" s="89"/>
    </row>
    <row r="250" spans="1:13" ht="11.25" hidden="1" customHeight="1">
      <c r="A250" s="131" t="s">
        <v>205</v>
      </c>
      <c r="B250" s="264"/>
      <c r="C250" s="89"/>
      <c r="D250" s="89"/>
      <c r="E250" s="89"/>
      <c r="F250" s="89"/>
      <c r="G250" s="130">
        <f t="shared" si="19"/>
        <v>0</v>
      </c>
      <c r="H250" s="89">
        <f>D250-F250</f>
        <v>0</v>
      </c>
      <c r="I250" s="89"/>
      <c r="J250" s="89"/>
      <c r="K250" s="130">
        <f t="shared" si="20"/>
        <v>0</v>
      </c>
      <c r="L250" s="89">
        <f>D250-J250</f>
        <v>0</v>
      </c>
      <c r="M250" s="89"/>
    </row>
    <row r="251" spans="1:13" ht="11.25" hidden="1" customHeight="1">
      <c r="A251" s="131" t="s">
        <v>206</v>
      </c>
      <c r="B251" s="264"/>
      <c r="C251" s="89"/>
      <c r="D251" s="89"/>
      <c r="E251" s="89"/>
      <c r="F251" s="89"/>
      <c r="G251" s="130">
        <f t="shared" si="19"/>
        <v>0</v>
      </c>
      <c r="H251" s="89">
        <f>D251-F251</f>
        <v>0</v>
      </c>
      <c r="I251" s="89"/>
      <c r="J251" s="89"/>
      <c r="K251" s="130">
        <f t="shared" si="20"/>
        <v>0</v>
      </c>
      <c r="L251" s="89">
        <f>D251-J251</f>
        <v>0</v>
      </c>
      <c r="M251" s="89"/>
    </row>
    <row r="252" spans="1:13" ht="11.25" hidden="1" customHeight="1">
      <c r="A252" s="131" t="s">
        <v>207</v>
      </c>
      <c r="B252" s="264"/>
      <c r="C252" s="89"/>
      <c r="D252" s="89"/>
      <c r="E252" s="89"/>
      <c r="F252" s="89"/>
      <c r="G252" s="130">
        <f t="shared" si="19"/>
        <v>0</v>
      </c>
      <c r="H252" s="89">
        <f>D252-F252</f>
        <v>0</v>
      </c>
      <c r="I252" s="89"/>
      <c r="J252" s="89"/>
      <c r="K252" s="130">
        <f t="shared" si="20"/>
        <v>0</v>
      </c>
      <c r="L252" s="89">
        <f>D252-J252</f>
        <v>0</v>
      </c>
      <c r="M252" s="89"/>
    </row>
    <row r="253" spans="1:13" ht="11.25" hidden="1" customHeight="1">
      <c r="A253" s="131" t="s">
        <v>162</v>
      </c>
      <c r="B253" s="264"/>
      <c r="C253" s="89"/>
      <c r="D253" s="89"/>
      <c r="E253" s="89"/>
      <c r="F253" s="89"/>
      <c r="G253" s="130">
        <f t="shared" si="19"/>
        <v>0</v>
      </c>
      <c r="H253" s="89">
        <f>D253-F253</f>
        <v>0</v>
      </c>
      <c r="I253" s="89"/>
      <c r="J253" s="89"/>
      <c r="K253" s="130">
        <f t="shared" si="20"/>
        <v>0</v>
      </c>
      <c r="L253" s="89">
        <f>D253-J253</f>
        <v>0</v>
      </c>
      <c r="M253" s="89"/>
    </row>
    <row r="254" spans="1:13" ht="11.25" hidden="1" customHeight="1">
      <c r="A254" s="107" t="s">
        <v>208</v>
      </c>
      <c r="B254" s="264"/>
      <c r="C254" s="89">
        <f>SUM(C255:C259)</f>
        <v>0</v>
      </c>
      <c r="D254" s="89">
        <f>SUM(D255:D259)</f>
        <v>0</v>
      </c>
      <c r="E254" s="89">
        <f>SUM(E255:E259)</f>
        <v>0</v>
      </c>
      <c r="F254" s="89">
        <f>SUM(F255:F259)</f>
        <v>0</v>
      </c>
      <c r="G254" s="130">
        <f t="shared" si="19"/>
        <v>0</v>
      </c>
      <c r="H254" s="89">
        <f>D254-F254</f>
        <v>0</v>
      </c>
      <c r="I254" s="89">
        <f>SUM(I255:I259)</f>
        <v>0</v>
      </c>
      <c r="J254" s="89">
        <f>SUM(J255:J259)</f>
        <v>0</v>
      </c>
      <c r="K254" s="130">
        <f t="shared" si="20"/>
        <v>0</v>
      </c>
      <c r="L254" s="89">
        <f>D254-J254</f>
        <v>0</v>
      </c>
      <c r="M254" s="89">
        <f>SUM(M255:M259)</f>
        <v>0</v>
      </c>
    </row>
    <row r="255" spans="1:13" ht="11.25" hidden="1" customHeight="1">
      <c r="A255" s="131" t="s">
        <v>209</v>
      </c>
      <c r="B255" s="264"/>
      <c r="C255" s="89"/>
      <c r="D255" s="89"/>
      <c r="E255" s="89"/>
      <c r="F255" s="89"/>
      <c r="G255" s="130">
        <f t="shared" si="19"/>
        <v>0</v>
      </c>
      <c r="H255" s="89">
        <f>D255-F255</f>
        <v>0</v>
      </c>
      <c r="I255" s="89"/>
      <c r="J255" s="89"/>
      <c r="K255" s="130">
        <f t="shared" si="20"/>
        <v>0</v>
      </c>
      <c r="L255" s="89">
        <f>D255-J255</f>
        <v>0</v>
      </c>
      <c r="M255" s="89"/>
    </row>
    <row r="256" spans="1:13" ht="11.25" hidden="1" customHeight="1">
      <c r="A256" s="131" t="s">
        <v>210</v>
      </c>
      <c r="B256" s="264"/>
      <c r="C256" s="89"/>
      <c r="D256" s="89"/>
      <c r="E256" s="89"/>
      <c r="F256" s="89"/>
      <c r="G256" s="130">
        <f t="shared" si="19"/>
        <v>0</v>
      </c>
      <c r="H256" s="89">
        <f>D256-F256</f>
        <v>0</v>
      </c>
      <c r="I256" s="89"/>
      <c r="J256" s="89"/>
      <c r="K256" s="130">
        <f t="shared" si="20"/>
        <v>0</v>
      </c>
      <c r="L256" s="89">
        <f>D256-J256</f>
        <v>0</v>
      </c>
      <c r="M256" s="89"/>
    </row>
    <row r="257" spans="1:13" ht="11.25" hidden="1" customHeight="1">
      <c r="A257" s="131" t="s">
        <v>211</v>
      </c>
      <c r="B257" s="264"/>
      <c r="C257" s="89"/>
      <c r="D257" s="89"/>
      <c r="E257" s="89"/>
      <c r="F257" s="89"/>
      <c r="G257" s="130">
        <f t="shared" si="19"/>
        <v>0</v>
      </c>
      <c r="H257" s="89">
        <f>D257-F257</f>
        <v>0</v>
      </c>
      <c r="I257" s="89"/>
      <c r="J257" s="89"/>
      <c r="K257" s="130">
        <f t="shared" si="20"/>
        <v>0</v>
      </c>
      <c r="L257" s="89">
        <f>D257-J257</f>
        <v>0</v>
      </c>
      <c r="M257" s="89"/>
    </row>
    <row r="258" spans="1:13" ht="11.25" hidden="1" customHeight="1">
      <c r="A258" s="131" t="s">
        <v>212</v>
      </c>
      <c r="B258" s="264"/>
      <c r="C258" s="89"/>
      <c r="D258" s="89"/>
      <c r="E258" s="89"/>
      <c r="F258" s="89"/>
      <c r="G258" s="130">
        <f t="shared" ref="G258:G289" si="22">F258/F$186</f>
        <v>0</v>
      </c>
      <c r="H258" s="89">
        <f>D258-F258</f>
        <v>0</v>
      </c>
      <c r="I258" s="89"/>
      <c r="J258" s="89"/>
      <c r="K258" s="130">
        <f t="shared" ref="K258:K289" si="23">J258/J$186</f>
        <v>0</v>
      </c>
      <c r="L258" s="89">
        <f>D258-J258</f>
        <v>0</v>
      </c>
      <c r="M258" s="89"/>
    </row>
    <row r="259" spans="1:13" ht="11.25" hidden="1" customHeight="1">
      <c r="A259" s="131" t="s">
        <v>162</v>
      </c>
      <c r="B259" s="264"/>
      <c r="C259" s="89"/>
      <c r="D259" s="89"/>
      <c r="E259" s="89"/>
      <c r="F259" s="89"/>
      <c r="G259" s="130">
        <f t="shared" si="22"/>
        <v>0</v>
      </c>
      <c r="H259" s="89">
        <f>D259-F259</f>
        <v>0</v>
      </c>
      <c r="I259" s="89"/>
      <c r="J259" s="89"/>
      <c r="K259" s="130">
        <f t="shared" si="23"/>
        <v>0</v>
      </c>
      <c r="L259" s="89">
        <f>D259-J259</f>
        <v>0</v>
      </c>
      <c r="M259" s="89"/>
    </row>
    <row r="260" spans="1:13" ht="11.25" hidden="1" customHeight="1">
      <c r="A260" s="107" t="s">
        <v>213</v>
      </c>
      <c r="B260" s="264"/>
      <c r="C260" s="89">
        <f>SUM(C261:C269)</f>
        <v>0</v>
      </c>
      <c r="D260" s="89">
        <f>SUM(D261:D269)</f>
        <v>0</v>
      </c>
      <c r="E260" s="89">
        <f>SUM(E261:E269)</f>
        <v>0</v>
      </c>
      <c r="F260" s="89">
        <f>SUM(F261:F269)</f>
        <v>0</v>
      </c>
      <c r="G260" s="130">
        <f t="shared" si="22"/>
        <v>0</v>
      </c>
      <c r="H260" s="89">
        <f>D260-F260</f>
        <v>0</v>
      </c>
      <c r="I260" s="89">
        <f>SUM(I261:I269)</f>
        <v>0</v>
      </c>
      <c r="J260" s="89">
        <f>SUM(J261:J269)</f>
        <v>0</v>
      </c>
      <c r="K260" s="130">
        <f t="shared" si="23"/>
        <v>0</v>
      </c>
      <c r="L260" s="89">
        <f>D260-J260</f>
        <v>0</v>
      </c>
      <c r="M260" s="89">
        <f>SUM(M261:M269)</f>
        <v>0</v>
      </c>
    </row>
    <row r="261" spans="1:13" ht="11.25" hidden="1" customHeight="1">
      <c r="A261" s="131" t="s">
        <v>214</v>
      </c>
      <c r="B261" s="264"/>
      <c r="C261" s="89"/>
      <c r="D261" s="89"/>
      <c r="E261" s="89"/>
      <c r="F261" s="89"/>
      <c r="G261" s="130">
        <f t="shared" si="22"/>
        <v>0</v>
      </c>
      <c r="H261" s="89">
        <f>D261-F261</f>
        <v>0</v>
      </c>
      <c r="I261" s="89"/>
      <c r="J261" s="89"/>
      <c r="K261" s="130">
        <f t="shared" si="23"/>
        <v>0</v>
      </c>
      <c r="L261" s="89">
        <f>D261-J261</f>
        <v>0</v>
      </c>
      <c r="M261" s="89"/>
    </row>
    <row r="262" spans="1:13" ht="11.25" hidden="1" customHeight="1">
      <c r="A262" s="131" t="s">
        <v>215</v>
      </c>
      <c r="B262" s="264"/>
      <c r="C262" s="89"/>
      <c r="D262" s="89"/>
      <c r="E262" s="89"/>
      <c r="F262" s="89"/>
      <c r="G262" s="130">
        <f t="shared" si="22"/>
        <v>0</v>
      </c>
      <c r="H262" s="89">
        <f>D262-F262</f>
        <v>0</v>
      </c>
      <c r="I262" s="89"/>
      <c r="J262" s="89"/>
      <c r="K262" s="130">
        <f t="shared" si="23"/>
        <v>0</v>
      </c>
      <c r="L262" s="89">
        <f>D262-J262</f>
        <v>0</v>
      </c>
      <c r="M262" s="89"/>
    </row>
    <row r="263" spans="1:13" ht="11.25" hidden="1" customHeight="1">
      <c r="A263" s="131" t="s">
        <v>216</v>
      </c>
      <c r="B263" s="264"/>
      <c r="C263" s="89"/>
      <c r="D263" s="89"/>
      <c r="E263" s="89"/>
      <c r="F263" s="89"/>
      <c r="G263" s="130">
        <f t="shared" si="22"/>
        <v>0</v>
      </c>
      <c r="H263" s="89">
        <f>D263-F263</f>
        <v>0</v>
      </c>
      <c r="I263" s="89"/>
      <c r="J263" s="89"/>
      <c r="K263" s="130">
        <f t="shared" si="23"/>
        <v>0</v>
      </c>
      <c r="L263" s="89">
        <f>D263-J263</f>
        <v>0</v>
      </c>
      <c r="M263" s="89"/>
    </row>
    <row r="264" spans="1:13" ht="11.25" hidden="1" customHeight="1">
      <c r="A264" s="131" t="s">
        <v>217</v>
      </c>
      <c r="B264" s="264"/>
      <c r="C264" s="89"/>
      <c r="D264" s="89"/>
      <c r="E264" s="89"/>
      <c r="F264" s="89"/>
      <c r="G264" s="130">
        <f t="shared" si="22"/>
        <v>0</v>
      </c>
      <c r="H264" s="89">
        <f>D264-F264</f>
        <v>0</v>
      </c>
      <c r="I264" s="89"/>
      <c r="J264" s="89"/>
      <c r="K264" s="130">
        <f t="shared" si="23"/>
        <v>0</v>
      </c>
      <c r="L264" s="89">
        <f>D264-J264</f>
        <v>0</v>
      </c>
      <c r="M264" s="89"/>
    </row>
    <row r="265" spans="1:13" ht="11.25" hidden="1" customHeight="1">
      <c r="A265" s="131" t="s">
        <v>218</v>
      </c>
      <c r="B265" s="264"/>
      <c r="C265" s="89"/>
      <c r="D265" s="89"/>
      <c r="E265" s="89"/>
      <c r="F265" s="89"/>
      <c r="G265" s="130">
        <f t="shared" si="22"/>
        <v>0</v>
      </c>
      <c r="H265" s="89">
        <f>D265-F265</f>
        <v>0</v>
      </c>
      <c r="I265" s="89"/>
      <c r="J265" s="89"/>
      <c r="K265" s="130">
        <f t="shared" si="23"/>
        <v>0</v>
      </c>
      <c r="L265" s="89">
        <f>D265-J265</f>
        <v>0</v>
      </c>
      <c r="M265" s="89"/>
    </row>
    <row r="266" spans="1:13" ht="11.25" hidden="1" customHeight="1">
      <c r="A266" s="131" t="s">
        <v>219</v>
      </c>
      <c r="B266" s="264"/>
      <c r="C266" s="89"/>
      <c r="D266" s="89"/>
      <c r="E266" s="89"/>
      <c r="F266" s="89"/>
      <c r="G266" s="130">
        <f t="shared" si="22"/>
        <v>0</v>
      </c>
      <c r="H266" s="89">
        <f>D266-F266</f>
        <v>0</v>
      </c>
      <c r="I266" s="89"/>
      <c r="J266" s="89"/>
      <c r="K266" s="130">
        <f t="shared" si="23"/>
        <v>0</v>
      </c>
      <c r="L266" s="89">
        <f>D266-J266</f>
        <v>0</v>
      </c>
      <c r="M266" s="89"/>
    </row>
    <row r="267" spans="1:13" ht="11.25" hidden="1" customHeight="1">
      <c r="A267" s="131" t="s">
        <v>220</v>
      </c>
      <c r="B267" s="264"/>
      <c r="C267" s="89"/>
      <c r="D267" s="89"/>
      <c r="E267" s="89"/>
      <c r="F267" s="89"/>
      <c r="G267" s="130">
        <f t="shared" si="22"/>
        <v>0</v>
      </c>
      <c r="H267" s="89">
        <f>D267-F267</f>
        <v>0</v>
      </c>
      <c r="I267" s="89"/>
      <c r="J267" s="89"/>
      <c r="K267" s="130">
        <f t="shared" si="23"/>
        <v>0</v>
      </c>
      <c r="L267" s="89">
        <f>D267-J267</f>
        <v>0</v>
      </c>
      <c r="M267" s="89"/>
    </row>
    <row r="268" spans="1:13" ht="11.25" hidden="1" customHeight="1">
      <c r="A268" s="131" t="s">
        <v>221</v>
      </c>
      <c r="B268" s="264"/>
      <c r="C268" s="89"/>
      <c r="D268" s="89"/>
      <c r="E268" s="89"/>
      <c r="F268" s="89"/>
      <c r="G268" s="130">
        <f t="shared" si="22"/>
        <v>0</v>
      </c>
      <c r="H268" s="89">
        <f>D268-F268</f>
        <v>0</v>
      </c>
      <c r="I268" s="89"/>
      <c r="J268" s="89"/>
      <c r="K268" s="130">
        <f t="shared" si="23"/>
        <v>0</v>
      </c>
      <c r="L268" s="89">
        <f>D268-J268</f>
        <v>0</v>
      </c>
      <c r="M268" s="89"/>
    </row>
    <row r="269" spans="1:13" ht="11.25" hidden="1" customHeight="1">
      <c r="A269" s="131" t="s">
        <v>162</v>
      </c>
      <c r="B269" s="264"/>
      <c r="C269" s="89"/>
      <c r="D269" s="89"/>
      <c r="E269" s="89"/>
      <c r="F269" s="89"/>
      <c r="G269" s="130">
        <f t="shared" si="22"/>
        <v>0</v>
      </c>
      <c r="H269" s="89">
        <f>D269-F269</f>
        <v>0</v>
      </c>
      <c r="I269" s="89"/>
      <c r="J269" s="89"/>
      <c r="K269" s="130">
        <f t="shared" si="23"/>
        <v>0</v>
      </c>
      <c r="L269" s="89">
        <f>D269-J269</f>
        <v>0</v>
      </c>
      <c r="M269" s="89"/>
    </row>
    <row r="270" spans="1:13" ht="11.25" hidden="1" customHeight="1">
      <c r="A270" s="107" t="s">
        <v>222</v>
      </c>
      <c r="B270" s="264"/>
      <c r="C270" s="89">
        <f>SUM(C271:C273)</f>
        <v>0</v>
      </c>
      <c r="D270" s="89">
        <f>SUM(D271:D273)</f>
        <v>0</v>
      </c>
      <c r="E270" s="89">
        <f>SUM(E271:E273)</f>
        <v>0</v>
      </c>
      <c r="F270" s="89">
        <f>SUM(F271:F273)</f>
        <v>0</v>
      </c>
      <c r="G270" s="130">
        <f t="shared" si="22"/>
        <v>0</v>
      </c>
      <c r="H270" s="89">
        <f>D270-F270</f>
        <v>0</v>
      </c>
      <c r="I270" s="89">
        <f>SUM(I271:I273)</f>
        <v>0</v>
      </c>
      <c r="J270" s="89">
        <f>SUM(J271:J273)</f>
        <v>0</v>
      </c>
      <c r="K270" s="130">
        <f t="shared" si="23"/>
        <v>0</v>
      </c>
      <c r="L270" s="89">
        <f>D270-J270</f>
        <v>0</v>
      </c>
      <c r="M270" s="89">
        <f>SUM(M271:M273)</f>
        <v>0</v>
      </c>
    </row>
    <row r="271" spans="1:13" ht="11.25" hidden="1" customHeight="1">
      <c r="A271" s="131" t="s">
        <v>223</v>
      </c>
      <c r="B271" s="264"/>
      <c r="C271" s="89"/>
      <c r="D271" s="89"/>
      <c r="E271" s="89"/>
      <c r="F271" s="89"/>
      <c r="G271" s="130">
        <f t="shared" si="22"/>
        <v>0</v>
      </c>
      <c r="H271" s="89">
        <f>D271-F271</f>
        <v>0</v>
      </c>
      <c r="I271" s="89"/>
      <c r="J271" s="89"/>
      <c r="K271" s="130">
        <f t="shared" si="23"/>
        <v>0</v>
      </c>
      <c r="L271" s="89">
        <f>D271-J271</f>
        <v>0</v>
      </c>
      <c r="M271" s="89"/>
    </row>
    <row r="272" spans="1:13" ht="11.25" hidden="1" customHeight="1">
      <c r="A272" s="131" t="s">
        <v>224</v>
      </c>
      <c r="B272" s="264"/>
      <c r="C272" s="89"/>
      <c r="D272" s="89"/>
      <c r="E272" s="89"/>
      <c r="F272" s="89"/>
      <c r="G272" s="130">
        <f t="shared" si="22"/>
        <v>0</v>
      </c>
      <c r="H272" s="89">
        <f>D272-F272</f>
        <v>0</v>
      </c>
      <c r="I272" s="89"/>
      <c r="J272" s="89"/>
      <c r="K272" s="130">
        <f t="shared" si="23"/>
        <v>0</v>
      </c>
      <c r="L272" s="89">
        <f>D272-J272</f>
        <v>0</v>
      </c>
      <c r="M272" s="89"/>
    </row>
    <row r="273" spans="1:13" ht="11.25" hidden="1" customHeight="1">
      <c r="A273" s="131" t="s">
        <v>162</v>
      </c>
      <c r="B273" s="264"/>
      <c r="C273" s="89"/>
      <c r="D273" s="89"/>
      <c r="E273" s="89"/>
      <c r="F273" s="89"/>
      <c r="G273" s="130">
        <f t="shared" si="22"/>
        <v>0</v>
      </c>
      <c r="H273" s="89">
        <f>D273-F273</f>
        <v>0</v>
      </c>
      <c r="I273" s="89"/>
      <c r="J273" s="89"/>
      <c r="K273" s="130">
        <f t="shared" si="23"/>
        <v>0</v>
      </c>
      <c r="L273" s="89">
        <f>D273-J273</f>
        <v>0</v>
      </c>
      <c r="M273" s="89"/>
    </row>
    <row r="274" spans="1:13" ht="11.25" hidden="1" customHeight="1">
      <c r="A274" s="107" t="s">
        <v>225</v>
      </c>
      <c r="B274" s="264"/>
      <c r="C274" s="89">
        <f>SUM(C275:C278)</f>
        <v>0</v>
      </c>
      <c r="D274" s="89">
        <f>SUM(D275:D278)</f>
        <v>0</v>
      </c>
      <c r="E274" s="89">
        <f>SUM(E275:E278)</f>
        <v>0</v>
      </c>
      <c r="F274" s="89">
        <f>SUM(F275:F278)</f>
        <v>0</v>
      </c>
      <c r="G274" s="130">
        <f t="shared" si="22"/>
        <v>0</v>
      </c>
      <c r="H274" s="89">
        <f>D274-F274</f>
        <v>0</v>
      </c>
      <c r="I274" s="89">
        <f>SUM(I275:I278)</f>
        <v>0</v>
      </c>
      <c r="J274" s="89">
        <f>SUM(J275:J278)</f>
        <v>0</v>
      </c>
      <c r="K274" s="130">
        <f t="shared" si="23"/>
        <v>0</v>
      </c>
      <c r="L274" s="89">
        <f>D274-J274</f>
        <v>0</v>
      </c>
      <c r="M274" s="89">
        <f>SUM(M275:M278)</f>
        <v>0</v>
      </c>
    </row>
    <row r="275" spans="1:13" ht="11.25" hidden="1" customHeight="1">
      <c r="A275" s="131" t="s">
        <v>226</v>
      </c>
      <c r="B275" s="264"/>
      <c r="C275" s="89"/>
      <c r="D275" s="89"/>
      <c r="E275" s="89"/>
      <c r="F275" s="89"/>
      <c r="G275" s="130">
        <f t="shared" si="22"/>
        <v>0</v>
      </c>
      <c r="H275" s="89">
        <f>D275-F275</f>
        <v>0</v>
      </c>
      <c r="I275" s="89"/>
      <c r="J275" s="89"/>
      <c r="K275" s="130">
        <f t="shared" si="23"/>
        <v>0</v>
      </c>
      <c r="L275" s="89">
        <f>D275-J275</f>
        <v>0</v>
      </c>
      <c r="M275" s="89"/>
    </row>
    <row r="276" spans="1:13" ht="11.25" hidden="1" customHeight="1">
      <c r="A276" s="131" t="s">
        <v>227</v>
      </c>
      <c r="B276" s="264"/>
      <c r="C276" s="89"/>
      <c r="D276" s="89"/>
      <c r="E276" s="89"/>
      <c r="F276" s="89"/>
      <c r="G276" s="130">
        <f t="shared" si="22"/>
        <v>0</v>
      </c>
      <c r="H276" s="89">
        <f>D276-F276</f>
        <v>0</v>
      </c>
      <c r="I276" s="89"/>
      <c r="J276" s="89"/>
      <c r="K276" s="130">
        <f t="shared" si="23"/>
        <v>0</v>
      </c>
      <c r="L276" s="89">
        <f>D276-J276</f>
        <v>0</v>
      </c>
      <c r="M276" s="89"/>
    </row>
    <row r="277" spans="1:13" ht="11.25" hidden="1" customHeight="1">
      <c r="A277" s="131" t="s">
        <v>228</v>
      </c>
      <c r="B277" s="264"/>
      <c r="C277" s="89"/>
      <c r="D277" s="89"/>
      <c r="E277" s="89"/>
      <c r="F277" s="89"/>
      <c r="G277" s="130">
        <f t="shared" si="22"/>
        <v>0</v>
      </c>
      <c r="H277" s="89">
        <f>D277-F277</f>
        <v>0</v>
      </c>
      <c r="I277" s="89"/>
      <c r="J277" s="89"/>
      <c r="K277" s="130">
        <f t="shared" si="23"/>
        <v>0</v>
      </c>
      <c r="L277" s="89">
        <f>D277-J277</f>
        <v>0</v>
      </c>
      <c r="M277" s="89"/>
    </row>
    <row r="278" spans="1:13" ht="11.25" hidden="1" customHeight="1">
      <c r="A278" s="131" t="s">
        <v>162</v>
      </c>
      <c r="B278" s="264"/>
      <c r="C278" s="89"/>
      <c r="D278" s="89"/>
      <c r="E278" s="89"/>
      <c r="F278" s="89"/>
      <c r="G278" s="130">
        <f t="shared" si="22"/>
        <v>0</v>
      </c>
      <c r="H278" s="89">
        <f>D278-F278</f>
        <v>0</v>
      </c>
      <c r="I278" s="89"/>
      <c r="J278" s="89"/>
      <c r="K278" s="130">
        <f t="shared" si="23"/>
        <v>0</v>
      </c>
      <c r="L278" s="89">
        <f>D278-J278</f>
        <v>0</v>
      </c>
      <c r="M278" s="89"/>
    </row>
    <row r="279" spans="1:13" ht="11.25" hidden="1" customHeight="1">
      <c r="A279" s="107" t="s">
        <v>229</v>
      </c>
      <c r="B279" s="264"/>
      <c r="C279" s="89">
        <f>SUM(C280:C283)</f>
        <v>0</v>
      </c>
      <c r="D279" s="89">
        <f>SUM(D280:D283)</f>
        <v>0</v>
      </c>
      <c r="E279" s="89">
        <f>SUM(E280:E283)</f>
        <v>0</v>
      </c>
      <c r="F279" s="89">
        <f>SUM(F280:F283)</f>
        <v>0</v>
      </c>
      <c r="G279" s="130">
        <f t="shared" si="22"/>
        <v>0</v>
      </c>
      <c r="H279" s="89">
        <f>D279-F279</f>
        <v>0</v>
      </c>
      <c r="I279" s="89">
        <f>SUM(I280:I283)</f>
        <v>0</v>
      </c>
      <c r="J279" s="89">
        <f>SUM(J280:J283)</f>
        <v>0</v>
      </c>
      <c r="K279" s="130">
        <f t="shared" si="23"/>
        <v>0</v>
      </c>
      <c r="L279" s="89">
        <f>D279-J279</f>
        <v>0</v>
      </c>
      <c r="M279" s="89">
        <f>SUM(M280:M283)</f>
        <v>0</v>
      </c>
    </row>
    <row r="280" spans="1:13" ht="11.25" hidden="1" customHeight="1">
      <c r="A280" s="131" t="s">
        <v>230</v>
      </c>
      <c r="B280" s="264"/>
      <c r="C280" s="89"/>
      <c r="D280" s="89"/>
      <c r="E280" s="89"/>
      <c r="F280" s="89"/>
      <c r="G280" s="130">
        <f t="shared" si="22"/>
        <v>0</v>
      </c>
      <c r="H280" s="89">
        <f>D280-F280</f>
        <v>0</v>
      </c>
      <c r="I280" s="89"/>
      <c r="J280" s="89"/>
      <c r="K280" s="130">
        <f t="shared" si="23"/>
        <v>0</v>
      </c>
      <c r="L280" s="89">
        <f>D280-J280</f>
        <v>0</v>
      </c>
      <c r="M280" s="89"/>
    </row>
    <row r="281" spans="1:13" ht="11.25" hidden="1" customHeight="1">
      <c r="A281" s="131" t="s">
        <v>231</v>
      </c>
      <c r="B281" s="264"/>
      <c r="C281" s="89"/>
      <c r="D281" s="89"/>
      <c r="E281" s="89"/>
      <c r="F281" s="89"/>
      <c r="G281" s="130">
        <f t="shared" si="22"/>
        <v>0</v>
      </c>
      <c r="H281" s="89">
        <f>D281-F281</f>
        <v>0</v>
      </c>
      <c r="I281" s="89"/>
      <c r="J281" s="89"/>
      <c r="K281" s="130">
        <f t="shared" si="23"/>
        <v>0</v>
      </c>
      <c r="L281" s="89">
        <f>D281-J281</f>
        <v>0</v>
      </c>
      <c r="M281" s="89"/>
    </row>
    <row r="282" spans="1:13" ht="11.25" hidden="1" customHeight="1">
      <c r="A282" s="131" t="s">
        <v>232</v>
      </c>
      <c r="B282" s="264"/>
      <c r="C282" s="89"/>
      <c r="D282" s="89"/>
      <c r="E282" s="89"/>
      <c r="F282" s="89"/>
      <c r="G282" s="130">
        <f t="shared" si="22"/>
        <v>0</v>
      </c>
      <c r="H282" s="89">
        <f>D282-F282</f>
        <v>0</v>
      </c>
      <c r="I282" s="89"/>
      <c r="J282" s="89"/>
      <c r="K282" s="130">
        <f t="shared" si="23"/>
        <v>0</v>
      </c>
      <c r="L282" s="89">
        <f>D282-J282</f>
        <v>0</v>
      </c>
      <c r="M282" s="89"/>
    </row>
    <row r="283" spans="1:13" ht="11.25" hidden="1" customHeight="1">
      <c r="A283" s="131" t="s">
        <v>162</v>
      </c>
      <c r="B283" s="264"/>
      <c r="C283" s="89"/>
      <c r="D283" s="89"/>
      <c r="E283" s="89"/>
      <c r="F283" s="89"/>
      <c r="G283" s="130">
        <f t="shared" si="22"/>
        <v>0</v>
      </c>
      <c r="H283" s="89">
        <f>D283-F283</f>
        <v>0</v>
      </c>
      <c r="I283" s="89"/>
      <c r="J283" s="89"/>
      <c r="K283" s="130">
        <f t="shared" si="23"/>
        <v>0</v>
      </c>
      <c r="L283" s="89">
        <f>D283-J283</f>
        <v>0</v>
      </c>
      <c r="M283" s="89"/>
    </row>
    <row r="284" spans="1:13" ht="11.25" hidden="1" customHeight="1">
      <c r="A284" s="107" t="s">
        <v>233</v>
      </c>
      <c r="B284" s="264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22"/>
        <v>0</v>
      </c>
      <c r="H284" s="89">
        <f>D284-F284</f>
        <v>0</v>
      </c>
      <c r="I284" s="89">
        <f>SUM(I285:I287)</f>
        <v>0</v>
      </c>
      <c r="J284" s="89">
        <f>SUM(J285:J287)</f>
        <v>0</v>
      </c>
      <c r="K284" s="130">
        <f t="shared" si="23"/>
        <v>0</v>
      </c>
      <c r="L284" s="89">
        <f>D284-J284</f>
        <v>0</v>
      </c>
      <c r="M284" s="89">
        <f>SUM(M285:M287)</f>
        <v>0</v>
      </c>
    </row>
    <row r="285" spans="1:13" ht="11.25" hidden="1" customHeight="1">
      <c r="A285" s="131" t="s">
        <v>234</v>
      </c>
      <c r="B285" s="264"/>
      <c r="C285" s="89"/>
      <c r="D285" s="89"/>
      <c r="E285" s="89"/>
      <c r="F285" s="89"/>
      <c r="G285" s="130">
        <f t="shared" si="22"/>
        <v>0</v>
      </c>
      <c r="H285" s="89">
        <f>D285-F285</f>
        <v>0</v>
      </c>
      <c r="I285" s="89"/>
      <c r="J285" s="89"/>
      <c r="K285" s="130">
        <f t="shared" si="23"/>
        <v>0</v>
      </c>
      <c r="L285" s="89">
        <f>D285-J285</f>
        <v>0</v>
      </c>
      <c r="M285" s="89"/>
    </row>
    <row r="286" spans="1:13" ht="11.25" hidden="1" customHeight="1">
      <c r="A286" s="131" t="s">
        <v>235</v>
      </c>
      <c r="B286" s="264"/>
      <c r="C286" s="89"/>
      <c r="D286" s="89"/>
      <c r="E286" s="89"/>
      <c r="F286" s="89"/>
      <c r="G286" s="130">
        <f t="shared" si="22"/>
        <v>0</v>
      </c>
      <c r="H286" s="89">
        <f>D286-F286</f>
        <v>0</v>
      </c>
      <c r="I286" s="89"/>
      <c r="J286" s="89"/>
      <c r="K286" s="130">
        <f t="shared" si="23"/>
        <v>0</v>
      </c>
      <c r="L286" s="89">
        <f>D286-J286</f>
        <v>0</v>
      </c>
      <c r="M286" s="89"/>
    </row>
    <row r="287" spans="1:13" ht="11.25" hidden="1" customHeight="1">
      <c r="A287" s="131" t="s">
        <v>162</v>
      </c>
      <c r="B287" s="264"/>
      <c r="C287" s="89"/>
      <c r="D287" s="89"/>
      <c r="E287" s="89"/>
      <c r="F287" s="89"/>
      <c r="G287" s="130">
        <f t="shared" si="22"/>
        <v>0</v>
      </c>
      <c r="H287" s="89">
        <f>D287-F287</f>
        <v>0</v>
      </c>
      <c r="I287" s="89"/>
      <c r="J287" s="89"/>
      <c r="K287" s="130">
        <f t="shared" si="23"/>
        <v>0</v>
      </c>
      <c r="L287" s="89">
        <f>D287-J287</f>
        <v>0</v>
      </c>
      <c r="M287" s="89"/>
    </row>
    <row r="288" spans="1:13" ht="11.25" hidden="1" customHeight="1">
      <c r="A288" s="107" t="s">
        <v>236</v>
      </c>
      <c r="B288" s="264"/>
      <c r="C288" s="89">
        <f>SUM(C289:C291)</f>
        <v>0</v>
      </c>
      <c r="D288" s="89">
        <f>SUM(D289:D291)</f>
        <v>0</v>
      </c>
      <c r="E288" s="89">
        <f>SUM(E289:E291)</f>
        <v>0</v>
      </c>
      <c r="F288" s="89">
        <f>SUM(F289:F291)</f>
        <v>0</v>
      </c>
      <c r="G288" s="130">
        <f t="shared" si="22"/>
        <v>0</v>
      </c>
      <c r="H288" s="89">
        <f>D288-F288</f>
        <v>0</v>
      </c>
      <c r="I288" s="89">
        <f>SUM(I289:I291)</f>
        <v>0</v>
      </c>
      <c r="J288" s="89">
        <f>SUM(J289:J291)</f>
        <v>0</v>
      </c>
      <c r="K288" s="130">
        <f t="shared" si="23"/>
        <v>0</v>
      </c>
      <c r="L288" s="89">
        <f>D288-J288</f>
        <v>0</v>
      </c>
      <c r="M288" s="89">
        <f>SUM(M289:M291)</f>
        <v>0</v>
      </c>
    </row>
    <row r="289" spans="1:13" ht="11.25" hidden="1" customHeight="1">
      <c r="A289" s="131" t="s">
        <v>237</v>
      </c>
      <c r="B289" s="264"/>
      <c r="C289" s="89"/>
      <c r="D289" s="89"/>
      <c r="E289" s="89"/>
      <c r="F289" s="89"/>
      <c r="G289" s="130">
        <f t="shared" si="22"/>
        <v>0</v>
      </c>
      <c r="H289" s="89">
        <f>D289-F289</f>
        <v>0</v>
      </c>
      <c r="I289" s="89"/>
      <c r="J289" s="89"/>
      <c r="K289" s="130">
        <f t="shared" si="23"/>
        <v>0</v>
      </c>
      <c r="L289" s="89">
        <f>D289-J289</f>
        <v>0</v>
      </c>
      <c r="M289" s="89"/>
    </row>
    <row r="290" spans="1:13" ht="11.25" hidden="1" customHeight="1">
      <c r="A290" s="131" t="s">
        <v>238</v>
      </c>
      <c r="B290" s="264"/>
      <c r="C290" s="89"/>
      <c r="D290" s="89"/>
      <c r="E290" s="89"/>
      <c r="F290" s="89"/>
      <c r="G290" s="130">
        <f t="shared" ref="G290:G321" si="24">F290/F$186</f>
        <v>0</v>
      </c>
      <c r="H290" s="89">
        <f>D290-F290</f>
        <v>0</v>
      </c>
      <c r="I290" s="89"/>
      <c r="J290" s="89"/>
      <c r="K290" s="130">
        <f t="shared" ref="K290:K321" si="25">J290/J$186</f>
        <v>0</v>
      </c>
      <c r="L290" s="89">
        <f>D290-J290</f>
        <v>0</v>
      </c>
      <c r="M290" s="89"/>
    </row>
    <row r="291" spans="1:13" ht="11.25" hidden="1" customHeight="1">
      <c r="A291" s="131" t="s">
        <v>162</v>
      </c>
      <c r="B291" s="264"/>
      <c r="C291" s="89"/>
      <c r="D291" s="89"/>
      <c r="E291" s="89"/>
      <c r="F291" s="89"/>
      <c r="G291" s="130">
        <f t="shared" si="24"/>
        <v>0</v>
      </c>
      <c r="H291" s="89">
        <f>D291-F291</f>
        <v>0</v>
      </c>
      <c r="I291" s="89"/>
      <c r="J291" s="89"/>
      <c r="K291" s="130">
        <f t="shared" si="25"/>
        <v>0</v>
      </c>
      <c r="L291" s="89">
        <f>D291-J291</f>
        <v>0</v>
      </c>
      <c r="M291" s="89"/>
    </row>
    <row r="292" spans="1:13" ht="11.25" hidden="1" customHeight="1">
      <c r="A292" s="107" t="s">
        <v>239</v>
      </c>
      <c r="B292" s="264"/>
      <c r="C292" s="89">
        <f>SUM(C293:C298)</f>
        <v>0</v>
      </c>
      <c r="D292" s="89">
        <f>SUM(D293:D298)</f>
        <v>0</v>
      </c>
      <c r="E292" s="89">
        <f>SUM(E293:E298)</f>
        <v>0</v>
      </c>
      <c r="F292" s="89">
        <f>SUM(F293:F298)</f>
        <v>0</v>
      </c>
      <c r="G292" s="130">
        <f t="shared" si="24"/>
        <v>0</v>
      </c>
      <c r="H292" s="89">
        <f>D292-F292</f>
        <v>0</v>
      </c>
      <c r="I292" s="89">
        <f>SUM(I293:I298)</f>
        <v>0</v>
      </c>
      <c r="J292" s="89">
        <f>SUM(J293:J298)</f>
        <v>0</v>
      </c>
      <c r="K292" s="130">
        <f t="shared" si="25"/>
        <v>0</v>
      </c>
      <c r="L292" s="89">
        <f>D292-J292</f>
        <v>0</v>
      </c>
      <c r="M292" s="89">
        <f>SUM(M293:M298)</f>
        <v>0</v>
      </c>
    </row>
    <row r="293" spans="1:13" ht="11.25" hidden="1" customHeight="1">
      <c r="A293" s="131" t="s">
        <v>240</v>
      </c>
      <c r="B293" s="264"/>
      <c r="C293" s="89"/>
      <c r="D293" s="89"/>
      <c r="E293" s="89"/>
      <c r="F293" s="89"/>
      <c r="G293" s="130">
        <f t="shared" si="24"/>
        <v>0</v>
      </c>
      <c r="H293" s="89">
        <f>D293-F293</f>
        <v>0</v>
      </c>
      <c r="I293" s="89"/>
      <c r="J293" s="89"/>
      <c r="K293" s="130">
        <f t="shared" si="25"/>
        <v>0</v>
      </c>
      <c r="L293" s="89">
        <f>D293-J293</f>
        <v>0</v>
      </c>
      <c r="M293" s="89"/>
    </row>
    <row r="294" spans="1:13" ht="11.25" hidden="1" customHeight="1">
      <c r="A294" s="131" t="s">
        <v>241</v>
      </c>
      <c r="B294" s="264"/>
      <c r="C294" s="89"/>
      <c r="D294" s="89"/>
      <c r="E294" s="89"/>
      <c r="F294" s="89"/>
      <c r="G294" s="130">
        <f t="shared" si="24"/>
        <v>0</v>
      </c>
      <c r="H294" s="89">
        <f>D294-F294</f>
        <v>0</v>
      </c>
      <c r="I294" s="89"/>
      <c r="J294" s="89"/>
      <c r="K294" s="130">
        <f t="shared" si="25"/>
        <v>0</v>
      </c>
      <c r="L294" s="89">
        <f>D294-J294</f>
        <v>0</v>
      </c>
      <c r="M294" s="89"/>
    </row>
    <row r="295" spans="1:13" ht="11.25" hidden="1" customHeight="1">
      <c r="A295" s="131" t="s">
        <v>242</v>
      </c>
      <c r="B295" s="264"/>
      <c r="C295" s="89"/>
      <c r="D295" s="89"/>
      <c r="E295" s="89"/>
      <c r="F295" s="89"/>
      <c r="G295" s="130">
        <f t="shared" si="24"/>
        <v>0</v>
      </c>
      <c r="H295" s="89">
        <f>D295-F295</f>
        <v>0</v>
      </c>
      <c r="I295" s="89"/>
      <c r="J295" s="89"/>
      <c r="K295" s="130">
        <f t="shared" si="25"/>
        <v>0</v>
      </c>
      <c r="L295" s="89">
        <f>D295-J295</f>
        <v>0</v>
      </c>
      <c r="M295" s="89"/>
    </row>
    <row r="296" spans="1:13" ht="11.25" hidden="1" customHeight="1">
      <c r="A296" s="131" t="s">
        <v>243</v>
      </c>
      <c r="B296" s="264"/>
      <c r="C296" s="89"/>
      <c r="D296" s="89"/>
      <c r="E296" s="89"/>
      <c r="F296" s="89"/>
      <c r="G296" s="130">
        <f t="shared" si="24"/>
        <v>0</v>
      </c>
      <c r="H296" s="89">
        <f>D296-F296</f>
        <v>0</v>
      </c>
      <c r="I296" s="89"/>
      <c r="J296" s="89"/>
      <c r="K296" s="130">
        <f t="shared" si="25"/>
        <v>0</v>
      </c>
      <c r="L296" s="89">
        <f>D296-J296</f>
        <v>0</v>
      </c>
      <c r="M296" s="89"/>
    </row>
    <row r="297" spans="1:13" ht="11.25" hidden="1" customHeight="1">
      <c r="A297" s="131" t="s">
        <v>244</v>
      </c>
      <c r="B297" s="264"/>
      <c r="C297" s="89"/>
      <c r="D297" s="89"/>
      <c r="E297" s="89"/>
      <c r="F297" s="89"/>
      <c r="G297" s="130">
        <f t="shared" si="24"/>
        <v>0</v>
      </c>
      <c r="H297" s="89">
        <f>D297-F297</f>
        <v>0</v>
      </c>
      <c r="I297" s="89"/>
      <c r="J297" s="89"/>
      <c r="K297" s="130">
        <f t="shared" si="25"/>
        <v>0</v>
      </c>
      <c r="L297" s="89">
        <f>D297-J297</f>
        <v>0</v>
      </c>
      <c r="M297" s="89"/>
    </row>
    <row r="298" spans="1:13" ht="11.25" hidden="1" customHeight="1">
      <c r="A298" s="131" t="s">
        <v>162</v>
      </c>
      <c r="B298" s="264"/>
      <c r="C298" s="89"/>
      <c r="D298" s="89"/>
      <c r="E298" s="89"/>
      <c r="F298" s="89"/>
      <c r="G298" s="130">
        <f t="shared" si="24"/>
        <v>0</v>
      </c>
      <c r="H298" s="89">
        <f>D298-F298</f>
        <v>0</v>
      </c>
      <c r="I298" s="89"/>
      <c r="J298" s="89"/>
      <c r="K298" s="130">
        <f t="shared" si="25"/>
        <v>0</v>
      </c>
      <c r="L298" s="89">
        <f>D298-J298</f>
        <v>0</v>
      </c>
      <c r="M298" s="89"/>
    </row>
    <row r="299" spans="1:13" ht="11.25" hidden="1" customHeight="1">
      <c r="A299" s="107" t="s">
        <v>245</v>
      </c>
      <c r="B299" s="264"/>
      <c r="C299" s="89">
        <f>SUM(C300:C303)</f>
        <v>0</v>
      </c>
      <c r="D299" s="89">
        <f>SUM(D300:D303)</f>
        <v>0</v>
      </c>
      <c r="E299" s="89">
        <f>SUM(E300:E303)</f>
        <v>0</v>
      </c>
      <c r="F299" s="89">
        <f>SUM(F300:F303)</f>
        <v>0</v>
      </c>
      <c r="G299" s="130">
        <f t="shared" si="24"/>
        <v>0</v>
      </c>
      <c r="H299" s="89">
        <f>D299-F299</f>
        <v>0</v>
      </c>
      <c r="I299" s="89">
        <f>SUM(I300:I303)</f>
        <v>0</v>
      </c>
      <c r="J299" s="89">
        <f>SUM(J300:J303)</f>
        <v>0</v>
      </c>
      <c r="K299" s="130">
        <f t="shared" si="25"/>
        <v>0</v>
      </c>
      <c r="L299" s="89">
        <f>D299-J299</f>
        <v>0</v>
      </c>
      <c r="M299" s="89">
        <f>SUM(M300:M303)</f>
        <v>0</v>
      </c>
    </row>
    <row r="300" spans="1:13" ht="11.25" hidden="1" customHeight="1">
      <c r="A300" s="131" t="s">
        <v>246</v>
      </c>
      <c r="B300" s="264"/>
      <c r="C300" s="89"/>
      <c r="D300" s="89"/>
      <c r="E300" s="89"/>
      <c r="F300" s="89"/>
      <c r="G300" s="130">
        <f t="shared" si="24"/>
        <v>0</v>
      </c>
      <c r="H300" s="89">
        <f>D300-F300</f>
        <v>0</v>
      </c>
      <c r="I300" s="89"/>
      <c r="J300" s="89"/>
      <c r="K300" s="130">
        <f t="shared" si="25"/>
        <v>0</v>
      </c>
      <c r="L300" s="89">
        <f>D300-J300</f>
        <v>0</v>
      </c>
      <c r="M300" s="89"/>
    </row>
    <row r="301" spans="1:13" ht="11.25" hidden="1" customHeight="1">
      <c r="A301" s="131" t="s">
        <v>247</v>
      </c>
      <c r="B301" s="264"/>
      <c r="C301" s="89"/>
      <c r="D301" s="89"/>
      <c r="E301" s="89"/>
      <c r="F301" s="89"/>
      <c r="G301" s="130">
        <f t="shared" si="24"/>
        <v>0</v>
      </c>
      <c r="H301" s="89">
        <f>D301-F301</f>
        <v>0</v>
      </c>
      <c r="I301" s="89"/>
      <c r="J301" s="89"/>
      <c r="K301" s="130">
        <f t="shared" si="25"/>
        <v>0</v>
      </c>
      <c r="L301" s="89">
        <f>D301-J301</f>
        <v>0</v>
      </c>
      <c r="M301" s="89"/>
    </row>
    <row r="302" spans="1:13" ht="11.25" hidden="1" customHeight="1">
      <c r="A302" s="131" t="s">
        <v>248</v>
      </c>
      <c r="B302" s="264"/>
      <c r="C302" s="89"/>
      <c r="D302" s="89"/>
      <c r="E302" s="89"/>
      <c r="F302" s="89"/>
      <c r="G302" s="130">
        <f t="shared" si="24"/>
        <v>0</v>
      </c>
      <c r="H302" s="89">
        <f>D302-F302</f>
        <v>0</v>
      </c>
      <c r="I302" s="89"/>
      <c r="J302" s="89"/>
      <c r="K302" s="130">
        <f t="shared" si="25"/>
        <v>0</v>
      </c>
      <c r="L302" s="89">
        <f>D302-J302</f>
        <v>0</v>
      </c>
      <c r="M302" s="89"/>
    </row>
    <row r="303" spans="1:13" ht="11.25" hidden="1" customHeight="1">
      <c r="A303" s="131" t="s">
        <v>162</v>
      </c>
      <c r="B303" s="264"/>
      <c r="C303" s="89"/>
      <c r="D303" s="89"/>
      <c r="E303" s="89"/>
      <c r="F303" s="89"/>
      <c r="G303" s="130">
        <f t="shared" si="24"/>
        <v>0</v>
      </c>
      <c r="H303" s="89">
        <f>D303-F303</f>
        <v>0</v>
      </c>
      <c r="I303" s="89"/>
      <c r="J303" s="89"/>
      <c r="K303" s="130">
        <f t="shared" si="25"/>
        <v>0</v>
      </c>
      <c r="L303" s="89">
        <f>D303-J303</f>
        <v>0</v>
      </c>
      <c r="M303" s="89"/>
    </row>
    <row r="304" spans="1:13" ht="11.25" hidden="1" customHeight="1">
      <c r="A304" s="107" t="s">
        <v>249</v>
      </c>
      <c r="B304" s="264"/>
      <c r="C304" s="89">
        <f>SUM(C305:C310)</f>
        <v>0</v>
      </c>
      <c r="D304" s="89">
        <f>SUM(D305:D310)</f>
        <v>0</v>
      </c>
      <c r="E304" s="89">
        <f>SUM(E305:E310)</f>
        <v>0</v>
      </c>
      <c r="F304" s="89">
        <f>SUM(F305:F310)</f>
        <v>0</v>
      </c>
      <c r="G304" s="130">
        <f t="shared" si="24"/>
        <v>0</v>
      </c>
      <c r="H304" s="89">
        <f>D304-F304</f>
        <v>0</v>
      </c>
      <c r="I304" s="89">
        <f>SUM(I305:I310)</f>
        <v>0</v>
      </c>
      <c r="J304" s="89">
        <f>SUM(J305:J310)</f>
        <v>0</v>
      </c>
      <c r="K304" s="130">
        <f t="shared" si="25"/>
        <v>0</v>
      </c>
      <c r="L304" s="89">
        <f>D304-J304</f>
        <v>0</v>
      </c>
      <c r="M304" s="89">
        <f>SUM(M305:M310)</f>
        <v>0</v>
      </c>
    </row>
    <row r="305" spans="1:13" ht="11.25" hidden="1" customHeight="1">
      <c r="A305" s="131" t="s">
        <v>250</v>
      </c>
      <c r="B305" s="264"/>
      <c r="C305" s="89"/>
      <c r="D305" s="89"/>
      <c r="E305" s="89"/>
      <c r="F305" s="89"/>
      <c r="G305" s="130">
        <f t="shared" si="24"/>
        <v>0</v>
      </c>
      <c r="H305" s="89">
        <f>D305-F305</f>
        <v>0</v>
      </c>
      <c r="I305" s="89"/>
      <c r="J305" s="89"/>
      <c r="K305" s="130">
        <f t="shared" si="25"/>
        <v>0</v>
      </c>
      <c r="L305" s="89">
        <f>D305-J305</f>
        <v>0</v>
      </c>
      <c r="M305" s="89"/>
    </row>
    <row r="306" spans="1:13" ht="11.25" hidden="1" customHeight="1">
      <c r="A306" s="131" t="s">
        <v>251</v>
      </c>
      <c r="B306" s="264"/>
      <c r="C306" s="89"/>
      <c r="D306" s="89"/>
      <c r="E306" s="89"/>
      <c r="F306" s="89"/>
      <c r="G306" s="130">
        <f t="shared" si="24"/>
        <v>0</v>
      </c>
      <c r="H306" s="89">
        <f>D306-F306</f>
        <v>0</v>
      </c>
      <c r="I306" s="89"/>
      <c r="J306" s="89"/>
      <c r="K306" s="130">
        <f t="shared" si="25"/>
        <v>0</v>
      </c>
      <c r="L306" s="89">
        <f>D306-J306</f>
        <v>0</v>
      </c>
      <c r="M306" s="89"/>
    </row>
    <row r="307" spans="1:13" ht="11.25" hidden="1" customHeight="1">
      <c r="A307" s="131" t="s">
        <v>252</v>
      </c>
      <c r="B307" s="264"/>
      <c r="C307" s="89"/>
      <c r="D307" s="89"/>
      <c r="E307" s="89"/>
      <c r="F307" s="89"/>
      <c r="G307" s="130">
        <f t="shared" si="24"/>
        <v>0</v>
      </c>
      <c r="H307" s="89">
        <f>D307-F307</f>
        <v>0</v>
      </c>
      <c r="I307" s="89"/>
      <c r="J307" s="89"/>
      <c r="K307" s="130">
        <f t="shared" si="25"/>
        <v>0</v>
      </c>
      <c r="L307" s="89">
        <f>D307-J307</f>
        <v>0</v>
      </c>
      <c r="M307" s="89"/>
    </row>
    <row r="308" spans="1:13" ht="11.25" hidden="1" customHeight="1">
      <c r="A308" s="131" t="s">
        <v>253</v>
      </c>
      <c r="B308" s="264"/>
      <c r="C308" s="89"/>
      <c r="D308" s="89"/>
      <c r="E308" s="89"/>
      <c r="F308" s="89"/>
      <c r="G308" s="130">
        <f t="shared" si="24"/>
        <v>0</v>
      </c>
      <c r="H308" s="89">
        <f>D308-F308</f>
        <v>0</v>
      </c>
      <c r="I308" s="89"/>
      <c r="J308" s="89"/>
      <c r="K308" s="130">
        <f t="shared" si="25"/>
        <v>0</v>
      </c>
      <c r="L308" s="89">
        <f>D308-J308</f>
        <v>0</v>
      </c>
      <c r="M308" s="89"/>
    </row>
    <row r="309" spans="1:13" ht="11.25" hidden="1" customHeight="1">
      <c r="A309" s="131" t="s">
        <v>254</v>
      </c>
      <c r="B309" s="264"/>
      <c r="C309" s="89"/>
      <c r="D309" s="89"/>
      <c r="E309" s="89"/>
      <c r="F309" s="89"/>
      <c r="G309" s="130">
        <f t="shared" si="24"/>
        <v>0</v>
      </c>
      <c r="H309" s="89">
        <f>D309-F309</f>
        <v>0</v>
      </c>
      <c r="I309" s="89"/>
      <c r="J309" s="89"/>
      <c r="K309" s="130">
        <f t="shared" si="25"/>
        <v>0</v>
      </c>
      <c r="L309" s="89">
        <f>D309-J309</f>
        <v>0</v>
      </c>
      <c r="M309" s="89"/>
    </row>
    <row r="310" spans="1:13" ht="11.25" hidden="1" customHeight="1">
      <c r="A310" s="131" t="s">
        <v>162</v>
      </c>
      <c r="B310" s="264"/>
      <c r="C310" s="89"/>
      <c r="D310" s="89"/>
      <c r="E310" s="89"/>
      <c r="F310" s="89"/>
      <c r="G310" s="130">
        <f t="shared" si="24"/>
        <v>0</v>
      </c>
      <c r="H310" s="89">
        <f>D310-F310</f>
        <v>0</v>
      </c>
      <c r="I310" s="89"/>
      <c r="J310" s="89"/>
      <c r="K310" s="130">
        <f t="shared" si="25"/>
        <v>0</v>
      </c>
      <c r="L310" s="89">
        <f>D310-J310</f>
        <v>0</v>
      </c>
      <c r="M310" s="89"/>
    </row>
    <row r="311" spans="1:13" ht="11.25" hidden="1" customHeight="1">
      <c r="A311" s="107" t="s">
        <v>255</v>
      </c>
      <c r="B311" s="264"/>
      <c r="C311" s="89">
        <f>SUM(C312:C313)</f>
        <v>0</v>
      </c>
      <c r="D311" s="89">
        <f>SUM(D312:D313)</f>
        <v>0</v>
      </c>
      <c r="E311" s="89">
        <f>SUM(E312:E313)</f>
        <v>0</v>
      </c>
      <c r="F311" s="89">
        <f>SUM(F312:F313)</f>
        <v>0</v>
      </c>
      <c r="G311" s="130">
        <f t="shared" si="24"/>
        <v>0</v>
      </c>
      <c r="H311" s="89">
        <f>D311-F311</f>
        <v>0</v>
      </c>
      <c r="I311" s="89">
        <f>SUM(I312:I313)</f>
        <v>0</v>
      </c>
      <c r="J311" s="89">
        <f>SUM(J312:J313)</f>
        <v>0</v>
      </c>
      <c r="K311" s="130">
        <f t="shared" si="25"/>
        <v>0</v>
      </c>
      <c r="L311" s="89">
        <f>D311-J311</f>
        <v>0</v>
      </c>
      <c r="M311" s="89">
        <f>SUM(M312:M313)</f>
        <v>0</v>
      </c>
    </row>
    <row r="312" spans="1:13" ht="11.25" hidden="1" customHeight="1">
      <c r="A312" s="131" t="s">
        <v>256</v>
      </c>
      <c r="B312" s="264"/>
      <c r="C312" s="89"/>
      <c r="D312" s="89"/>
      <c r="E312" s="89"/>
      <c r="F312" s="89"/>
      <c r="G312" s="130">
        <f t="shared" si="24"/>
        <v>0</v>
      </c>
      <c r="H312" s="89">
        <f>D312-F312</f>
        <v>0</v>
      </c>
      <c r="I312" s="89"/>
      <c r="J312" s="89"/>
      <c r="K312" s="130">
        <f t="shared" si="25"/>
        <v>0</v>
      </c>
      <c r="L312" s="89">
        <f>D312-J312</f>
        <v>0</v>
      </c>
      <c r="M312" s="89"/>
    </row>
    <row r="313" spans="1:13" ht="11.25" hidden="1" customHeight="1">
      <c r="A313" s="131" t="s">
        <v>257</v>
      </c>
      <c r="B313" s="264"/>
      <c r="C313" s="89"/>
      <c r="D313" s="89"/>
      <c r="E313" s="89"/>
      <c r="F313" s="89"/>
      <c r="G313" s="130">
        <f t="shared" si="24"/>
        <v>0</v>
      </c>
      <c r="H313" s="89">
        <f>D313-F313</f>
        <v>0</v>
      </c>
      <c r="I313" s="89"/>
      <c r="J313" s="89"/>
      <c r="K313" s="130">
        <f t="shared" si="25"/>
        <v>0</v>
      </c>
      <c r="L313" s="89">
        <f>D313-J313</f>
        <v>0</v>
      </c>
      <c r="M313" s="89"/>
    </row>
    <row r="314" spans="1:13" ht="11.25" hidden="1" customHeight="1">
      <c r="A314" s="107" t="s">
        <v>258</v>
      </c>
      <c r="B314" s="264"/>
      <c r="C314" s="89">
        <f>SUM(C315:C320)</f>
        <v>0</v>
      </c>
      <c r="D314" s="89">
        <f>SUM(D315:D320)</f>
        <v>0</v>
      </c>
      <c r="E314" s="89">
        <f>SUM(E315:E320)</f>
        <v>0</v>
      </c>
      <c r="F314" s="89">
        <f>SUM(F315:F320)</f>
        <v>0</v>
      </c>
      <c r="G314" s="130">
        <f t="shared" si="24"/>
        <v>0</v>
      </c>
      <c r="H314" s="89">
        <f>D314-F314</f>
        <v>0</v>
      </c>
      <c r="I314" s="89">
        <f>SUM(I315:I320)</f>
        <v>0</v>
      </c>
      <c r="J314" s="89">
        <f>SUM(J315:J320)</f>
        <v>0</v>
      </c>
      <c r="K314" s="130">
        <f t="shared" si="25"/>
        <v>0</v>
      </c>
      <c r="L314" s="89">
        <f>D314-J314</f>
        <v>0</v>
      </c>
      <c r="M314" s="89">
        <f>SUM(M315:M320)</f>
        <v>0</v>
      </c>
    </row>
    <row r="315" spans="1:13" ht="11.25" hidden="1" customHeight="1">
      <c r="A315" s="131" t="s">
        <v>259</v>
      </c>
      <c r="B315" s="264"/>
      <c r="C315" s="89"/>
      <c r="D315" s="89"/>
      <c r="E315" s="89"/>
      <c r="F315" s="89"/>
      <c r="G315" s="130">
        <f t="shared" si="24"/>
        <v>0</v>
      </c>
      <c r="H315" s="89">
        <f>D315-F315</f>
        <v>0</v>
      </c>
      <c r="I315" s="89"/>
      <c r="J315" s="89"/>
      <c r="K315" s="130">
        <f t="shared" si="25"/>
        <v>0</v>
      </c>
      <c r="L315" s="89">
        <f>D315-J315</f>
        <v>0</v>
      </c>
      <c r="M315" s="89"/>
    </row>
    <row r="316" spans="1:13" ht="11.25" hidden="1" customHeight="1">
      <c r="A316" s="131" t="s">
        <v>260</v>
      </c>
      <c r="B316" s="264"/>
      <c r="C316" s="89"/>
      <c r="D316" s="89"/>
      <c r="E316" s="89"/>
      <c r="F316" s="89"/>
      <c r="G316" s="130">
        <f t="shared" si="24"/>
        <v>0</v>
      </c>
      <c r="H316" s="89">
        <f>D316-F316</f>
        <v>0</v>
      </c>
      <c r="I316" s="89"/>
      <c r="J316" s="89"/>
      <c r="K316" s="130">
        <f t="shared" si="25"/>
        <v>0</v>
      </c>
      <c r="L316" s="89">
        <f>D316-J316</f>
        <v>0</v>
      </c>
      <c r="M316" s="89"/>
    </row>
    <row r="317" spans="1:13" ht="11.25" hidden="1" customHeight="1">
      <c r="A317" s="131" t="s">
        <v>261</v>
      </c>
      <c r="B317" s="264"/>
      <c r="C317" s="89"/>
      <c r="D317" s="89"/>
      <c r="E317" s="89"/>
      <c r="F317" s="89"/>
      <c r="G317" s="130">
        <f t="shared" si="24"/>
        <v>0</v>
      </c>
      <c r="H317" s="89">
        <f>D317-F317</f>
        <v>0</v>
      </c>
      <c r="I317" s="89"/>
      <c r="J317" s="89"/>
      <c r="K317" s="130">
        <f t="shared" si="25"/>
        <v>0</v>
      </c>
      <c r="L317" s="89">
        <f>D317-J317</f>
        <v>0</v>
      </c>
      <c r="M317" s="89"/>
    </row>
    <row r="318" spans="1:13" ht="11.25" hidden="1" customHeight="1">
      <c r="A318" s="131" t="s">
        <v>262</v>
      </c>
      <c r="B318" s="264"/>
      <c r="C318" s="89"/>
      <c r="D318" s="89"/>
      <c r="E318" s="89"/>
      <c r="F318" s="89"/>
      <c r="G318" s="130">
        <f t="shared" si="24"/>
        <v>0</v>
      </c>
      <c r="H318" s="89">
        <f>D318-F318</f>
        <v>0</v>
      </c>
      <c r="I318" s="89"/>
      <c r="J318" s="89"/>
      <c r="K318" s="130">
        <f t="shared" si="25"/>
        <v>0</v>
      </c>
      <c r="L318" s="89">
        <f>D318-J318</f>
        <v>0</v>
      </c>
      <c r="M318" s="89"/>
    </row>
    <row r="319" spans="1:13" ht="11.25" hidden="1" customHeight="1">
      <c r="A319" s="131" t="s">
        <v>263</v>
      </c>
      <c r="B319" s="264"/>
      <c r="C319" s="89"/>
      <c r="D319" s="89"/>
      <c r="E319" s="89"/>
      <c r="F319" s="89"/>
      <c r="G319" s="130">
        <f t="shared" si="24"/>
        <v>0</v>
      </c>
      <c r="H319" s="89">
        <f>D319-F319</f>
        <v>0</v>
      </c>
      <c r="I319" s="89"/>
      <c r="J319" s="89"/>
      <c r="K319" s="130">
        <f t="shared" si="25"/>
        <v>0</v>
      </c>
      <c r="L319" s="89">
        <f>D319-J319</f>
        <v>0</v>
      </c>
      <c r="M319" s="89"/>
    </row>
    <row r="320" spans="1:13" ht="11.25" hidden="1" customHeight="1">
      <c r="A320" s="131" t="s">
        <v>162</v>
      </c>
      <c r="B320" s="264"/>
      <c r="C320" s="89"/>
      <c r="D320" s="89"/>
      <c r="E320" s="89"/>
      <c r="F320" s="89"/>
      <c r="G320" s="130">
        <f t="shared" si="24"/>
        <v>0</v>
      </c>
      <c r="H320" s="89">
        <f>D320-F320</f>
        <v>0</v>
      </c>
      <c r="I320" s="89"/>
      <c r="J320" s="89"/>
      <c r="K320" s="130">
        <f t="shared" si="25"/>
        <v>0</v>
      </c>
      <c r="L320" s="89">
        <f>D320-J320</f>
        <v>0</v>
      </c>
      <c r="M320" s="89"/>
    </row>
    <row r="321" spans="1:13" ht="11.25" hidden="1" customHeight="1">
      <c r="A321" s="107" t="s">
        <v>264</v>
      </c>
      <c r="B321" s="264"/>
      <c r="C321" s="89">
        <f>SUM(C322:C327)</f>
        <v>0</v>
      </c>
      <c r="D321" s="89">
        <f>SUM(D322:D327)</f>
        <v>0</v>
      </c>
      <c r="E321" s="89">
        <f>SUM(E322:E327)</f>
        <v>0</v>
      </c>
      <c r="F321" s="89">
        <f>SUM(F322:F327)</f>
        <v>0</v>
      </c>
      <c r="G321" s="130">
        <f t="shared" si="24"/>
        <v>0</v>
      </c>
      <c r="H321" s="89">
        <f>D321-F321</f>
        <v>0</v>
      </c>
      <c r="I321" s="89">
        <f>SUM(I322:I327)</f>
        <v>0</v>
      </c>
      <c r="J321" s="89">
        <f>SUM(J322:J327)</f>
        <v>0</v>
      </c>
      <c r="K321" s="130">
        <f t="shared" si="25"/>
        <v>0</v>
      </c>
      <c r="L321" s="89">
        <f>D321-J321</f>
        <v>0</v>
      </c>
      <c r="M321" s="89">
        <f>SUM(M322:M327)</f>
        <v>0</v>
      </c>
    </row>
    <row r="322" spans="1:13" ht="11.25" hidden="1" customHeight="1">
      <c r="A322" s="131" t="s">
        <v>265</v>
      </c>
      <c r="B322" s="264"/>
      <c r="C322" s="89"/>
      <c r="D322" s="89"/>
      <c r="E322" s="89"/>
      <c r="F322" s="89"/>
      <c r="G322" s="130">
        <f t="shared" ref="G322:G353" si="26">F322/F$186</f>
        <v>0</v>
      </c>
      <c r="H322" s="89">
        <f>D322-F322</f>
        <v>0</v>
      </c>
      <c r="I322" s="89"/>
      <c r="J322" s="89"/>
      <c r="K322" s="130">
        <f t="shared" ref="K322:K353" si="27">J322/J$186</f>
        <v>0</v>
      </c>
      <c r="L322" s="89">
        <f>D322-J322</f>
        <v>0</v>
      </c>
      <c r="M322" s="89"/>
    </row>
    <row r="323" spans="1:13" ht="11.25" hidden="1" customHeight="1">
      <c r="A323" s="131" t="s">
        <v>266</v>
      </c>
      <c r="B323" s="264"/>
      <c r="C323" s="89"/>
      <c r="D323" s="89"/>
      <c r="E323" s="89"/>
      <c r="F323" s="89"/>
      <c r="G323" s="130">
        <f t="shared" si="26"/>
        <v>0</v>
      </c>
      <c r="H323" s="89">
        <f>D323-F323</f>
        <v>0</v>
      </c>
      <c r="I323" s="89"/>
      <c r="J323" s="89"/>
      <c r="K323" s="130">
        <f t="shared" si="27"/>
        <v>0</v>
      </c>
      <c r="L323" s="89">
        <f>D323-J323</f>
        <v>0</v>
      </c>
      <c r="M323" s="89"/>
    </row>
    <row r="324" spans="1:13" ht="11.25" hidden="1" customHeight="1">
      <c r="A324" s="131" t="s">
        <v>267</v>
      </c>
      <c r="B324" s="264"/>
      <c r="C324" s="89"/>
      <c r="D324" s="89"/>
      <c r="E324" s="89"/>
      <c r="F324" s="89"/>
      <c r="G324" s="130">
        <f t="shared" si="26"/>
        <v>0</v>
      </c>
      <c r="H324" s="89">
        <f>D324-F324</f>
        <v>0</v>
      </c>
      <c r="I324" s="89"/>
      <c r="J324" s="89"/>
      <c r="K324" s="130">
        <f t="shared" si="27"/>
        <v>0</v>
      </c>
      <c r="L324" s="89">
        <f>D324-J324</f>
        <v>0</v>
      </c>
      <c r="M324" s="89"/>
    </row>
    <row r="325" spans="1:13" ht="11.25" hidden="1" customHeight="1">
      <c r="A325" s="131" t="s">
        <v>268</v>
      </c>
      <c r="B325" s="264"/>
      <c r="C325" s="89"/>
      <c r="D325" s="89"/>
      <c r="E325" s="89"/>
      <c r="F325" s="89"/>
      <c r="G325" s="130">
        <f t="shared" si="26"/>
        <v>0</v>
      </c>
      <c r="H325" s="89">
        <f>D325-F325</f>
        <v>0</v>
      </c>
      <c r="I325" s="89"/>
      <c r="J325" s="89"/>
      <c r="K325" s="130">
        <f t="shared" si="27"/>
        <v>0</v>
      </c>
      <c r="L325" s="89">
        <f>D325-J325</f>
        <v>0</v>
      </c>
      <c r="M325" s="89"/>
    </row>
    <row r="326" spans="1:13" ht="11.25" hidden="1" customHeight="1">
      <c r="A326" s="131" t="s">
        <v>269</v>
      </c>
      <c r="B326" s="264"/>
      <c r="C326" s="89"/>
      <c r="D326" s="89"/>
      <c r="E326" s="89"/>
      <c r="F326" s="89"/>
      <c r="G326" s="130">
        <f t="shared" si="26"/>
        <v>0</v>
      </c>
      <c r="H326" s="89">
        <f>D326-F326</f>
        <v>0</v>
      </c>
      <c r="I326" s="89"/>
      <c r="J326" s="89"/>
      <c r="K326" s="130">
        <f t="shared" si="27"/>
        <v>0</v>
      </c>
      <c r="L326" s="89">
        <f>D326-J326</f>
        <v>0</v>
      </c>
      <c r="M326" s="89"/>
    </row>
    <row r="327" spans="1:13" ht="11.25" hidden="1" customHeight="1">
      <c r="A327" s="131" t="s">
        <v>162</v>
      </c>
      <c r="B327" s="264"/>
      <c r="C327" s="89"/>
      <c r="D327" s="89"/>
      <c r="E327" s="89"/>
      <c r="F327" s="89"/>
      <c r="G327" s="130">
        <f t="shared" si="26"/>
        <v>0</v>
      </c>
      <c r="H327" s="89">
        <f>D327-F327</f>
        <v>0</v>
      </c>
      <c r="I327" s="89"/>
      <c r="J327" s="89"/>
      <c r="K327" s="130">
        <f t="shared" si="27"/>
        <v>0</v>
      </c>
      <c r="L327" s="89">
        <f>D327-J327</f>
        <v>0</v>
      </c>
      <c r="M327" s="89"/>
    </row>
    <row r="328" spans="1:13" ht="11.25" hidden="1" customHeight="1">
      <c r="A328" s="107" t="s">
        <v>270</v>
      </c>
      <c r="B328" s="264"/>
      <c r="C328" s="89">
        <f>SUM(C329:C331)</f>
        <v>0</v>
      </c>
      <c r="D328" s="89">
        <f>SUM(D329:D331)</f>
        <v>0</v>
      </c>
      <c r="E328" s="89">
        <f>SUM(E329:E331)</f>
        <v>0</v>
      </c>
      <c r="F328" s="89">
        <f>SUM(F329:F331)</f>
        <v>0</v>
      </c>
      <c r="G328" s="130">
        <f t="shared" si="26"/>
        <v>0</v>
      </c>
      <c r="H328" s="89">
        <f>D328-F328</f>
        <v>0</v>
      </c>
      <c r="I328" s="89">
        <f>SUM(I329:I331)</f>
        <v>0</v>
      </c>
      <c r="J328" s="89">
        <f>SUM(J329:J331)</f>
        <v>0</v>
      </c>
      <c r="K328" s="130">
        <f t="shared" si="27"/>
        <v>0</v>
      </c>
      <c r="L328" s="89">
        <f>D328-J328</f>
        <v>0</v>
      </c>
      <c r="M328" s="89">
        <f>SUM(M329:M331)</f>
        <v>0</v>
      </c>
    </row>
    <row r="329" spans="1:13" ht="11.25" hidden="1" customHeight="1">
      <c r="A329" s="131" t="s">
        <v>271</v>
      </c>
      <c r="B329" s="264"/>
      <c r="C329" s="89"/>
      <c r="D329" s="89"/>
      <c r="E329" s="89"/>
      <c r="F329" s="89"/>
      <c r="G329" s="130">
        <f t="shared" si="26"/>
        <v>0</v>
      </c>
      <c r="H329" s="89">
        <f>D329-F329</f>
        <v>0</v>
      </c>
      <c r="I329" s="89"/>
      <c r="J329" s="89"/>
      <c r="K329" s="130">
        <f t="shared" si="27"/>
        <v>0</v>
      </c>
      <c r="L329" s="89">
        <f>D329-J329</f>
        <v>0</v>
      </c>
      <c r="M329" s="89"/>
    </row>
    <row r="330" spans="1:13" ht="11.25" hidden="1" customHeight="1">
      <c r="A330" s="131" t="s">
        <v>272</v>
      </c>
      <c r="B330" s="264"/>
      <c r="C330" s="89"/>
      <c r="D330" s="89"/>
      <c r="E330" s="89"/>
      <c r="F330" s="89"/>
      <c r="G330" s="130">
        <f t="shared" si="26"/>
        <v>0</v>
      </c>
      <c r="H330" s="89">
        <f>D330-F330</f>
        <v>0</v>
      </c>
      <c r="I330" s="89"/>
      <c r="J330" s="89"/>
      <c r="K330" s="130">
        <f t="shared" si="27"/>
        <v>0</v>
      </c>
      <c r="L330" s="89">
        <f>D330-J330</f>
        <v>0</v>
      </c>
      <c r="M330" s="89"/>
    </row>
    <row r="331" spans="1:13" ht="11.25" hidden="1" customHeight="1">
      <c r="A331" s="131" t="s">
        <v>162</v>
      </c>
      <c r="B331" s="264"/>
      <c r="C331" s="89"/>
      <c r="D331" s="89"/>
      <c r="E331" s="89"/>
      <c r="F331" s="89"/>
      <c r="G331" s="130">
        <f t="shared" si="26"/>
        <v>0</v>
      </c>
      <c r="H331" s="89">
        <f>D331-F331</f>
        <v>0</v>
      </c>
      <c r="I331" s="89"/>
      <c r="J331" s="89"/>
      <c r="K331" s="130">
        <f t="shared" si="27"/>
        <v>0</v>
      </c>
      <c r="L331" s="89">
        <f>D331-J331</f>
        <v>0</v>
      </c>
      <c r="M331" s="89"/>
    </row>
    <row r="332" spans="1:13" ht="11.25" hidden="1" customHeight="1">
      <c r="A332" s="107" t="s">
        <v>273</v>
      </c>
      <c r="B332" s="264"/>
      <c r="C332" s="89">
        <f>SUM(C333:C337)</f>
        <v>0</v>
      </c>
      <c r="D332" s="89">
        <f>SUM(D333:D337)</f>
        <v>0</v>
      </c>
      <c r="E332" s="89">
        <f>SUM(E333:E337)</f>
        <v>0</v>
      </c>
      <c r="F332" s="89">
        <f>SUM(F333:F337)</f>
        <v>0</v>
      </c>
      <c r="G332" s="130">
        <f t="shared" si="26"/>
        <v>0</v>
      </c>
      <c r="H332" s="89">
        <f>D332-F332</f>
        <v>0</v>
      </c>
      <c r="I332" s="89">
        <f>SUM(I333:I337)</f>
        <v>0</v>
      </c>
      <c r="J332" s="89">
        <f>SUM(J333:J337)</f>
        <v>0</v>
      </c>
      <c r="K332" s="130">
        <f t="shared" si="27"/>
        <v>0</v>
      </c>
      <c r="L332" s="89">
        <f>D332-J332</f>
        <v>0</v>
      </c>
      <c r="M332" s="89">
        <f>SUM(M333:M337)</f>
        <v>0</v>
      </c>
    </row>
    <row r="333" spans="1:13" ht="11.25" hidden="1" customHeight="1">
      <c r="A333" s="131" t="s">
        <v>274</v>
      </c>
      <c r="B333" s="264"/>
      <c r="C333" s="89"/>
      <c r="D333" s="89"/>
      <c r="E333" s="89"/>
      <c r="F333" s="89"/>
      <c r="G333" s="130">
        <f t="shared" si="26"/>
        <v>0</v>
      </c>
      <c r="H333" s="89">
        <f>D333-F333</f>
        <v>0</v>
      </c>
      <c r="I333" s="89"/>
      <c r="J333" s="89"/>
      <c r="K333" s="130">
        <f t="shared" si="27"/>
        <v>0</v>
      </c>
      <c r="L333" s="89">
        <f>D333-J333</f>
        <v>0</v>
      </c>
      <c r="M333" s="89"/>
    </row>
    <row r="334" spans="1:13" ht="11.25" hidden="1" customHeight="1">
      <c r="A334" s="131" t="s">
        <v>275</v>
      </c>
      <c r="B334" s="264"/>
      <c r="C334" s="89"/>
      <c r="D334" s="89"/>
      <c r="E334" s="89"/>
      <c r="F334" s="89"/>
      <c r="G334" s="130">
        <f t="shared" si="26"/>
        <v>0</v>
      </c>
      <c r="H334" s="89">
        <f>D334-F334</f>
        <v>0</v>
      </c>
      <c r="I334" s="89"/>
      <c r="J334" s="89"/>
      <c r="K334" s="130">
        <f t="shared" si="27"/>
        <v>0</v>
      </c>
      <c r="L334" s="89">
        <f>D334-J334</f>
        <v>0</v>
      </c>
      <c r="M334" s="89"/>
    </row>
    <row r="335" spans="1:13" ht="11.25" hidden="1" customHeight="1">
      <c r="A335" s="131" t="s">
        <v>276</v>
      </c>
      <c r="B335" s="264"/>
      <c r="C335" s="89"/>
      <c r="D335" s="89"/>
      <c r="E335" s="89"/>
      <c r="F335" s="89"/>
      <c r="G335" s="130">
        <f t="shared" si="26"/>
        <v>0</v>
      </c>
      <c r="H335" s="89">
        <f>D335-F335</f>
        <v>0</v>
      </c>
      <c r="I335" s="89"/>
      <c r="J335" s="89"/>
      <c r="K335" s="130">
        <f t="shared" si="27"/>
        <v>0</v>
      </c>
      <c r="L335" s="89">
        <f>D335-J335</f>
        <v>0</v>
      </c>
      <c r="M335" s="89"/>
    </row>
    <row r="336" spans="1:13" ht="11.25" hidden="1" customHeight="1">
      <c r="A336" s="131" t="s">
        <v>277</v>
      </c>
      <c r="B336" s="264"/>
      <c r="C336" s="89"/>
      <c r="D336" s="89"/>
      <c r="E336" s="89"/>
      <c r="F336" s="89"/>
      <c r="G336" s="130">
        <f t="shared" si="26"/>
        <v>0</v>
      </c>
      <c r="H336" s="89">
        <f>D336-F336</f>
        <v>0</v>
      </c>
      <c r="I336" s="89"/>
      <c r="J336" s="89"/>
      <c r="K336" s="130">
        <f t="shared" si="27"/>
        <v>0</v>
      </c>
      <c r="L336" s="89">
        <f>D336-J336</f>
        <v>0</v>
      </c>
      <c r="M336" s="89"/>
    </row>
    <row r="337" spans="1:13" ht="11.25" hidden="1" customHeight="1">
      <c r="A337" s="131" t="s">
        <v>162</v>
      </c>
      <c r="B337" s="264"/>
      <c r="C337" s="89"/>
      <c r="D337" s="89"/>
      <c r="E337" s="89"/>
      <c r="F337" s="89"/>
      <c r="G337" s="130">
        <f t="shared" si="26"/>
        <v>0</v>
      </c>
      <c r="H337" s="89">
        <f>D337-F337</f>
        <v>0</v>
      </c>
      <c r="I337" s="89"/>
      <c r="J337" s="89"/>
      <c r="K337" s="130">
        <f t="shared" si="27"/>
        <v>0</v>
      </c>
      <c r="L337" s="89">
        <f>D337-J337</f>
        <v>0</v>
      </c>
      <c r="M337" s="89"/>
    </row>
    <row r="338" spans="1:13" ht="11.25" hidden="1" customHeight="1">
      <c r="A338" s="107" t="s">
        <v>278</v>
      </c>
      <c r="B338" s="264"/>
      <c r="C338" s="89">
        <f>SUM(C339:C344)</f>
        <v>0</v>
      </c>
      <c r="D338" s="89">
        <f>SUM(D339:D344)</f>
        <v>0</v>
      </c>
      <c r="E338" s="89">
        <f>SUM(E339:E344)</f>
        <v>0</v>
      </c>
      <c r="F338" s="89">
        <f>SUM(F339:F344)</f>
        <v>0</v>
      </c>
      <c r="G338" s="130">
        <f t="shared" si="26"/>
        <v>0</v>
      </c>
      <c r="H338" s="89">
        <f>D338-F338</f>
        <v>0</v>
      </c>
      <c r="I338" s="89">
        <f>SUM(I339:I344)</f>
        <v>0</v>
      </c>
      <c r="J338" s="89">
        <f>SUM(J339:J344)</f>
        <v>0</v>
      </c>
      <c r="K338" s="130">
        <f t="shared" si="27"/>
        <v>0</v>
      </c>
      <c r="L338" s="89">
        <f>D338-J338</f>
        <v>0</v>
      </c>
      <c r="M338" s="89">
        <f>SUM(M339:M344)</f>
        <v>0</v>
      </c>
    </row>
    <row r="339" spans="1:13" ht="11.25" hidden="1" customHeight="1">
      <c r="A339" s="131" t="s">
        <v>279</v>
      </c>
      <c r="B339" s="264"/>
      <c r="C339" s="89"/>
      <c r="D339" s="89"/>
      <c r="E339" s="89"/>
      <c r="F339" s="89"/>
      <c r="G339" s="130">
        <f t="shared" si="26"/>
        <v>0</v>
      </c>
      <c r="H339" s="89">
        <f>D339-F339</f>
        <v>0</v>
      </c>
      <c r="I339" s="89"/>
      <c r="J339" s="89"/>
      <c r="K339" s="130">
        <f t="shared" si="27"/>
        <v>0</v>
      </c>
      <c r="L339" s="89">
        <f>D339-J339</f>
        <v>0</v>
      </c>
      <c r="M339" s="89"/>
    </row>
    <row r="340" spans="1:13" ht="11.25" hidden="1" customHeight="1">
      <c r="A340" s="131" t="s">
        <v>280</v>
      </c>
      <c r="B340" s="264"/>
      <c r="C340" s="89"/>
      <c r="D340" s="89"/>
      <c r="E340" s="89"/>
      <c r="F340" s="89"/>
      <c r="G340" s="130">
        <f t="shared" si="26"/>
        <v>0</v>
      </c>
      <c r="H340" s="89">
        <f>D340-F340</f>
        <v>0</v>
      </c>
      <c r="I340" s="89"/>
      <c r="J340" s="89"/>
      <c r="K340" s="130">
        <f t="shared" si="27"/>
        <v>0</v>
      </c>
      <c r="L340" s="89">
        <f>D340-J340</f>
        <v>0</v>
      </c>
      <c r="M340" s="89"/>
    </row>
    <row r="341" spans="1:13" ht="11.25" hidden="1" customHeight="1">
      <c r="A341" s="131" t="s">
        <v>281</v>
      </c>
      <c r="B341" s="264"/>
      <c r="C341" s="89"/>
      <c r="D341" s="89"/>
      <c r="E341" s="89"/>
      <c r="F341" s="89"/>
      <c r="G341" s="130">
        <f t="shared" si="26"/>
        <v>0</v>
      </c>
      <c r="H341" s="89">
        <f>D341-F341</f>
        <v>0</v>
      </c>
      <c r="I341" s="89"/>
      <c r="J341" s="89"/>
      <c r="K341" s="130">
        <f t="shared" si="27"/>
        <v>0</v>
      </c>
      <c r="L341" s="89">
        <f>D341-J341</f>
        <v>0</v>
      </c>
      <c r="M341" s="89"/>
    </row>
    <row r="342" spans="1:13" ht="11.25" hidden="1" customHeight="1">
      <c r="A342" s="131" t="s">
        <v>282</v>
      </c>
      <c r="B342" s="264"/>
      <c r="C342" s="89"/>
      <c r="D342" s="89"/>
      <c r="E342" s="89"/>
      <c r="F342" s="89"/>
      <c r="G342" s="130">
        <f t="shared" si="26"/>
        <v>0</v>
      </c>
      <c r="H342" s="89">
        <f>D342-F342</f>
        <v>0</v>
      </c>
      <c r="I342" s="89"/>
      <c r="J342" s="89"/>
      <c r="K342" s="130">
        <f t="shared" si="27"/>
        <v>0</v>
      </c>
      <c r="L342" s="89">
        <f>D342-J342</f>
        <v>0</v>
      </c>
      <c r="M342" s="89"/>
    </row>
    <row r="343" spans="1:13" ht="11.25" hidden="1" customHeight="1">
      <c r="A343" s="131" t="s">
        <v>283</v>
      </c>
      <c r="B343" s="264"/>
      <c r="C343" s="89"/>
      <c r="D343" s="89"/>
      <c r="E343" s="89"/>
      <c r="F343" s="89"/>
      <c r="G343" s="130">
        <f t="shared" si="26"/>
        <v>0</v>
      </c>
      <c r="H343" s="89">
        <f>D343-F343</f>
        <v>0</v>
      </c>
      <c r="I343" s="89"/>
      <c r="J343" s="89"/>
      <c r="K343" s="130">
        <f t="shared" si="27"/>
        <v>0</v>
      </c>
      <c r="L343" s="89">
        <f>D343-J343</f>
        <v>0</v>
      </c>
      <c r="M343" s="89"/>
    </row>
    <row r="344" spans="1:13" ht="11.25" hidden="1" customHeight="1">
      <c r="A344" s="131" t="s">
        <v>162</v>
      </c>
      <c r="B344" s="264"/>
      <c r="C344" s="89"/>
      <c r="D344" s="89"/>
      <c r="E344" s="89"/>
      <c r="F344" s="89"/>
      <c r="G344" s="130">
        <f t="shared" si="26"/>
        <v>0</v>
      </c>
      <c r="H344" s="89">
        <f>D344-F344</f>
        <v>0</v>
      </c>
      <c r="I344" s="89"/>
      <c r="J344" s="89"/>
      <c r="K344" s="130">
        <f t="shared" si="27"/>
        <v>0</v>
      </c>
      <c r="L344" s="89">
        <f>D344-J344</f>
        <v>0</v>
      </c>
      <c r="M344" s="89"/>
    </row>
    <row r="345" spans="1:13" ht="11.25" hidden="1" customHeight="1">
      <c r="A345" s="107" t="s">
        <v>284</v>
      </c>
      <c r="B345" s="264"/>
      <c r="C345" s="89">
        <f>SUM(C346:C349)</f>
        <v>0</v>
      </c>
      <c r="D345" s="89">
        <f>SUM(D346:D349)</f>
        <v>0</v>
      </c>
      <c r="E345" s="89">
        <f>SUM(E346:E349)</f>
        <v>0</v>
      </c>
      <c r="F345" s="89">
        <f>SUM(F346:F349)</f>
        <v>0</v>
      </c>
      <c r="G345" s="130">
        <f t="shared" si="26"/>
        <v>0</v>
      </c>
      <c r="H345" s="89">
        <f>D345-F345</f>
        <v>0</v>
      </c>
      <c r="I345" s="89">
        <f>SUM(I346:I349)</f>
        <v>0</v>
      </c>
      <c r="J345" s="89">
        <f>SUM(J346:J349)</f>
        <v>0</v>
      </c>
      <c r="K345" s="130">
        <f t="shared" si="27"/>
        <v>0</v>
      </c>
      <c r="L345" s="89">
        <f>D345-J345</f>
        <v>0</v>
      </c>
      <c r="M345" s="89">
        <f>SUM(M346:M349)</f>
        <v>0</v>
      </c>
    </row>
    <row r="346" spans="1:13" ht="11.25" hidden="1" customHeight="1">
      <c r="A346" s="131" t="s">
        <v>285</v>
      </c>
      <c r="B346" s="264"/>
      <c r="C346" s="89"/>
      <c r="D346" s="89"/>
      <c r="E346" s="89"/>
      <c r="F346" s="89"/>
      <c r="G346" s="130">
        <f t="shared" si="26"/>
        <v>0</v>
      </c>
      <c r="H346" s="89">
        <f>D346-F346</f>
        <v>0</v>
      </c>
      <c r="I346" s="89"/>
      <c r="J346" s="89"/>
      <c r="K346" s="130">
        <f t="shared" si="27"/>
        <v>0</v>
      </c>
      <c r="L346" s="89">
        <f>D346-J346</f>
        <v>0</v>
      </c>
      <c r="M346" s="89"/>
    </row>
    <row r="347" spans="1:13" ht="11.25" hidden="1" customHeight="1">
      <c r="A347" s="131" t="s">
        <v>286</v>
      </c>
      <c r="B347" s="264"/>
      <c r="C347" s="89"/>
      <c r="D347" s="89"/>
      <c r="E347" s="89"/>
      <c r="F347" s="89"/>
      <c r="G347" s="130">
        <f t="shared" si="26"/>
        <v>0</v>
      </c>
      <c r="H347" s="89">
        <f>D347-F347</f>
        <v>0</v>
      </c>
      <c r="I347" s="89"/>
      <c r="J347" s="89"/>
      <c r="K347" s="130">
        <f t="shared" si="27"/>
        <v>0</v>
      </c>
      <c r="L347" s="89">
        <f>D347-J347</f>
        <v>0</v>
      </c>
      <c r="M347" s="89"/>
    </row>
    <row r="348" spans="1:13" ht="11.25" hidden="1" customHeight="1">
      <c r="A348" s="131" t="s">
        <v>287</v>
      </c>
      <c r="B348" s="264"/>
      <c r="C348" s="89"/>
      <c r="D348" s="89"/>
      <c r="E348" s="89"/>
      <c r="F348" s="89"/>
      <c r="G348" s="130">
        <f t="shared" si="26"/>
        <v>0</v>
      </c>
      <c r="H348" s="89">
        <f>D348-F348</f>
        <v>0</v>
      </c>
      <c r="I348" s="89"/>
      <c r="J348" s="89"/>
      <c r="K348" s="130">
        <f t="shared" si="27"/>
        <v>0</v>
      </c>
      <c r="L348" s="89">
        <f>D348-J348</f>
        <v>0</v>
      </c>
      <c r="M348" s="89"/>
    </row>
    <row r="349" spans="1:13" ht="11.25" hidden="1" customHeight="1">
      <c r="A349" s="131" t="s">
        <v>162</v>
      </c>
      <c r="B349" s="264"/>
      <c r="C349" s="89"/>
      <c r="D349" s="89"/>
      <c r="E349" s="89"/>
      <c r="F349" s="89"/>
      <c r="G349" s="130">
        <f t="shared" si="26"/>
        <v>0</v>
      </c>
      <c r="H349" s="89">
        <f>D349-F349</f>
        <v>0</v>
      </c>
      <c r="I349" s="89"/>
      <c r="J349" s="89"/>
      <c r="K349" s="130">
        <f t="shared" si="27"/>
        <v>0</v>
      </c>
      <c r="L349" s="89">
        <f>D349-J349</f>
        <v>0</v>
      </c>
      <c r="M349" s="89"/>
    </row>
    <row r="350" spans="1:13" ht="11.25" hidden="1" customHeight="1">
      <c r="A350" s="107" t="s">
        <v>288</v>
      </c>
      <c r="B350" s="264"/>
      <c r="C350" s="89">
        <f>SUM(C351:C358)</f>
        <v>0</v>
      </c>
      <c r="D350" s="89">
        <f>SUM(D351:D358)</f>
        <v>0</v>
      </c>
      <c r="E350" s="89">
        <f>SUM(E351:E358)</f>
        <v>0</v>
      </c>
      <c r="F350" s="89">
        <f>SUM(F351:F358)</f>
        <v>0</v>
      </c>
      <c r="G350" s="130">
        <f t="shared" si="26"/>
        <v>0</v>
      </c>
      <c r="H350" s="89">
        <f>D350-F350</f>
        <v>0</v>
      </c>
      <c r="I350" s="89">
        <f>SUM(I351:I358)</f>
        <v>0</v>
      </c>
      <c r="J350" s="89">
        <f>SUM(J351:J358)</f>
        <v>0</v>
      </c>
      <c r="K350" s="130">
        <f t="shared" si="27"/>
        <v>0</v>
      </c>
      <c r="L350" s="89">
        <f>D350-J350</f>
        <v>0</v>
      </c>
      <c r="M350" s="89">
        <f>SUM(M351:M358)</f>
        <v>0</v>
      </c>
    </row>
    <row r="351" spans="1:13" ht="11.25" hidden="1" customHeight="1">
      <c r="A351" s="131" t="s">
        <v>289</v>
      </c>
      <c r="B351" s="264"/>
      <c r="C351" s="89"/>
      <c r="D351" s="89"/>
      <c r="E351" s="89"/>
      <c r="F351" s="89"/>
      <c r="G351" s="130">
        <f t="shared" si="26"/>
        <v>0</v>
      </c>
      <c r="H351" s="89">
        <f>D351-F351</f>
        <v>0</v>
      </c>
      <c r="I351" s="89"/>
      <c r="J351" s="89"/>
      <c r="K351" s="130">
        <f t="shared" si="27"/>
        <v>0</v>
      </c>
      <c r="L351" s="89">
        <f>D351-J351</f>
        <v>0</v>
      </c>
      <c r="M351" s="89"/>
    </row>
    <row r="352" spans="1:13" ht="11.25" hidden="1" customHeight="1">
      <c r="A352" s="131" t="s">
        <v>290</v>
      </c>
      <c r="B352" s="264"/>
      <c r="C352" s="89"/>
      <c r="D352" s="89"/>
      <c r="E352" s="89"/>
      <c r="F352" s="89"/>
      <c r="G352" s="130">
        <f t="shared" si="26"/>
        <v>0</v>
      </c>
      <c r="H352" s="89">
        <f>D352-F352</f>
        <v>0</v>
      </c>
      <c r="I352" s="89"/>
      <c r="J352" s="89"/>
      <c r="K352" s="130">
        <f t="shared" si="27"/>
        <v>0</v>
      </c>
      <c r="L352" s="89">
        <f>D352-J352</f>
        <v>0</v>
      </c>
      <c r="M352" s="89"/>
    </row>
    <row r="353" spans="1:13" ht="11.25" hidden="1" customHeight="1">
      <c r="A353" s="131" t="s">
        <v>291</v>
      </c>
      <c r="B353" s="264"/>
      <c r="C353" s="89"/>
      <c r="D353" s="89"/>
      <c r="E353" s="89"/>
      <c r="F353" s="89"/>
      <c r="G353" s="130">
        <f t="shared" si="26"/>
        <v>0</v>
      </c>
      <c r="H353" s="89">
        <f>D353-F353</f>
        <v>0</v>
      </c>
      <c r="I353" s="89"/>
      <c r="J353" s="89"/>
      <c r="K353" s="130">
        <f t="shared" si="27"/>
        <v>0</v>
      </c>
      <c r="L353" s="89">
        <f>D353-J353</f>
        <v>0</v>
      </c>
      <c r="M353" s="89"/>
    </row>
    <row r="354" spans="1:13" ht="11.25" hidden="1" customHeight="1">
      <c r="A354" s="131" t="s">
        <v>292</v>
      </c>
      <c r="B354" s="264"/>
      <c r="C354" s="89"/>
      <c r="D354" s="89"/>
      <c r="E354" s="89"/>
      <c r="F354" s="89"/>
      <c r="G354" s="130">
        <f t="shared" ref="G354:G359" si="28">F354/F$186</f>
        <v>0</v>
      </c>
      <c r="H354" s="89">
        <f>D354-F354</f>
        <v>0</v>
      </c>
      <c r="I354" s="89"/>
      <c r="J354" s="89"/>
      <c r="K354" s="130">
        <f t="shared" ref="K354:K359" si="29">J354/J$186</f>
        <v>0</v>
      </c>
      <c r="L354" s="89">
        <f>D354-J354</f>
        <v>0</v>
      </c>
      <c r="M354" s="89"/>
    </row>
    <row r="355" spans="1:13" ht="11.25" hidden="1" customHeight="1">
      <c r="A355" s="131" t="s">
        <v>293</v>
      </c>
      <c r="B355" s="264"/>
      <c r="C355" s="89"/>
      <c r="D355" s="89"/>
      <c r="E355" s="89"/>
      <c r="F355" s="89"/>
      <c r="G355" s="130">
        <f t="shared" si="28"/>
        <v>0</v>
      </c>
      <c r="H355" s="89">
        <f>D355-F355</f>
        <v>0</v>
      </c>
      <c r="I355" s="89"/>
      <c r="J355" s="89"/>
      <c r="K355" s="130">
        <f t="shared" si="29"/>
        <v>0</v>
      </c>
      <c r="L355" s="89">
        <f>D355-J355</f>
        <v>0</v>
      </c>
      <c r="M355" s="89"/>
    </row>
    <row r="356" spans="1:13" ht="11.25" hidden="1" customHeight="1">
      <c r="A356" s="131" t="s">
        <v>294</v>
      </c>
      <c r="B356" s="264"/>
      <c r="C356" s="89"/>
      <c r="D356" s="89"/>
      <c r="E356" s="89"/>
      <c r="F356" s="89"/>
      <c r="G356" s="130">
        <f t="shared" si="28"/>
        <v>0</v>
      </c>
      <c r="H356" s="89">
        <f>D356-F356</f>
        <v>0</v>
      </c>
      <c r="I356" s="89"/>
      <c r="J356" s="89"/>
      <c r="K356" s="130">
        <f t="shared" si="29"/>
        <v>0</v>
      </c>
      <c r="L356" s="89">
        <f>D356-J356</f>
        <v>0</v>
      </c>
      <c r="M356" s="89"/>
    </row>
    <row r="357" spans="1:13" ht="11.25" hidden="1" customHeight="1">
      <c r="A357" s="131" t="s">
        <v>295</v>
      </c>
      <c r="B357" s="264"/>
      <c r="C357" s="89"/>
      <c r="D357" s="89"/>
      <c r="E357" s="89"/>
      <c r="F357" s="89"/>
      <c r="G357" s="130">
        <f t="shared" si="28"/>
        <v>0</v>
      </c>
      <c r="H357" s="89">
        <f>D357-F357</f>
        <v>0</v>
      </c>
      <c r="I357" s="89"/>
      <c r="J357" s="89"/>
      <c r="K357" s="130">
        <f t="shared" si="29"/>
        <v>0</v>
      </c>
      <c r="L357" s="89">
        <f>D357-J357</f>
        <v>0</v>
      </c>
      <c r="M357" s="89"/>
    </row>
    <row r="358" spans="1:13" ht="11.25" hidden="1" customHeight="1">
      <c r="A358" s="131" t="s">
        <v>162</v>
      </c>
      <c r="B358" s="264"/>
      <c r="C358" s="89"/>
      <c r="D358" s="89"/>
      <c r="E358" s="89"/>
      <c r="F358" s="89"/>
      <c r="G358" s="130">
        <f t="shared" si="28"/>
        <v>0</v>
      </c>
      <c r="H358" s="89">
        <f>D358-F358</f>
        <v>0</v>
      </c>
      <c r="I358" s="89"/>
      <c r="J358" s="89"/>
      <c r="K358" s="130">
        <f t="shared" si="29"/>
        <v>0</v>
      </c>
      <c r="L358" s="89">
        <f>D358-J358</f>
        <v>0</v>
      </c>
      <c r="M358" s="89"/>
    </row>
    <row r="359" spans="1:13" ht="11.25" hidden="1" customHeight="1">
      <c r="A359" s="118" t="s">
        <v>124</v>
      </c>
      <c r="B359" s="264"/>
      <c r="C359" s="89"/>
      <c r="D359" s="89"/>
      <c r="E359" s="89"/>
      <c r="F359" s="89"/>
      <c r="G359" s="130">
        <f t="shared" si="28"/>
        <v>0</v>
      </c>
      <c r="H359" s="89">
        <f>D359-F359</f>
        <v>0</v>
      </c>
      <c r="I359" s="89"/>
      <c r="J359" s="89"/>
      <c r="K359" s="130">
        <f t="shared" si="29"/>
        <v>0</v>
      </c>
      <c r="L359" s="89">
        <f>D359-J359</f>
        <v>0</v>
      </c>
      <c r="M359" s="89"/>
    </row>
  </sheetData>
  <mergeCells count="16">
    <mergeCell ref="A187:M187"/>
    <mergeCell ref="A188:D188"/>
    <mergeCell ref="A189:M189"/>
    <mergeCell ref="E191:G191"/>
    <mergeCell ref="I191:K191"/>
    <mergeCell ref="M191:M193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J175 C175:F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K26" sqref="K26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3" t="s">
        <v>301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06" t="s">
        <v>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A5" s="304" t="s">
        <v>302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>
      <c r="A7" s="305" t="str">
        <f>'Anexo_2_-_Função_e_Subfunção'!A7:M7</f>
        <v>JANEIRO A FEVEREIRO DE 2023/BIMESTRE JANEIRO - FEVEREIRO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8" t="s">
        <v>304</v>
      </c>
      <c r="C10" s="298"/>
      <c r="D10" s="298"/>
      <c r="E10" s="298"/>
      <c r="F10" s="298"/>
      <c r="G10" s="307" t="s">
        <v>305</v>
      </c>
      <c r="H10" s="307"/>
      <c r="I10" s="307"/>
      <c r="J10" s="307"/>
      <c r="K10" s="307"/>
      <c r="L10" s="307"/>
      <c r="M10" s="142"/>
    </row>
    <row r="11" spans="1:13" ht="12.75" customHeight="1">
      <c r="A11" s="143"/>
      <c r="B11" s="287" t="s">
        <v>306</v>
      </c>
      <c r="C11" s="287"/>
      <c r="D11" s="314" t="s">
        <v>307</v>
      </c>
      <c r="E11" s="297" t="s">
        <v>308</v>
      </c>
      <c r="F11" s="297" t="s">
        <v>309</v>
      </c>
      <c r="G11" s="287" t="s">
        <v>306</v>
      </c>
      <c r="H11" s="287"/>
      <c r="I11" s="314" t="s">
        <v>310</v>
      </c>
      <c r="J11" s="314" t="s">
        <v>307</v>
      </c>
      <c r="K11" s="314" t="s">
        <v>308</v>
      </c>
      <c r="L11" s="297" t="s">
        <v>309</v>
      </c>
      <c r="M11" s="315" t="s">
        <v>311</v>
      </c>
    </row>
    <row r="12" spans="1:13" ht="12.75" customHeight="1">
      <c r="A12" s="144" t="s">
        <v>312</v>
      </c>
      <c r="B12" s="79" t="s">
        <v>313</v>
      </c>
      <c r="C12" s="312" t="s">
        <v>443</v>
      </c>
      <c r="D12" s="314"/>
      <c r="E12" s="297"/>
      <c r="F12" s="297"/>
      <c r="G12" s="83" t="s">
        <v>313</v>
      </c>
      <c r="H12" s="312" t="s">
        <v>444</v>
      </c>
      <c r="I12" s="314"/>
      <c r="J12" s="314"/>
      <c r="K12" s="314"/>
      <c r="L12" s="297"/>
      <c r="M12" s="315"/>
    </row>
    <row r="13" spans="1:13">
      <c r="A13" s="143"/>
      <c r="B13" s="81" t="s">
        <v>314</v>
      </c>
      <c r="C13" s="312"/>
      <c r="D13" s="314"/>
      <c r="E13" s="297"/>
      <c r="F13" s="297"/>
      <c r="G13" s="81" t="s">
        <v>314</v>
      </c>
      <c r="H13" s="312"/>
      <c r="I13" s="314"/>
      <c r="J13" s="314"/>
      <c r="K13" s="314"/>
      <c r="L13" s="297"/>
      <c r="M13" s="315"/>
    </row>
    <row r="14" spans="1:13" ht="24.75" customHeight="1">
      <c r="A14" s="143"/>
      <c r="B14" s="81" t="s">
        <v>315</v>
      </c>
      <c r="C14" s="312"/>
      <c r="D14" s="314"/>
      <c r="E14" s="297"/>
      <c r="F14" s="297"/>
      <c r="G14" s="81" t="s">
        <v>315</v>
      </c>
      <c r="H14" s="312"/>
      <c r="I14" s="314"/>
      <c r="J14" s="314"/>
      <c r="K14" s="314"/>
      <c r="L14" s="297"/>
      <c r="M14" s="315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7359511.6600000001</v>
      </c>
      <c r="D16" s="150">
        <f>D26</f>
        <v>7359511.6600000001</v>
      </c>
      <c r="E16" s="150">
        <f>E26</f>
        <v>0</v>
      </c>
      <c r="F16" s="150">
        <f>(B16+C16)-(D16+E16)</f>
        <v>0</v>
      </c>
      <c r="G16" s="151">
        <f>G26</f>
        <v>9050230.8499999996</v>
      </c>
      <c r="H16" s="151">
        <f>H26</f>
        <v>39842790.950000003</v>
      </c>
      <c r="I16" s="153">
        <f>I26</f>
        <v>12081808.17</v>
      </c>
      <c r="J16" s="224">
        <f>J26</f>
        <v>12081808.17</v>
      </c>
      <c r="K16" s="151">
        <f>K26</f>
        <v>519674.82999999996</v>
      </c>
      <c r="L16" s="152">
        <f>(G16+H16)-(J16+K16)</f>
        <v>36291538.800000004</v>
      </c>
      <c r="M16" s="153">
        <f>(F16+L16)</f>
        <v>36291538.800000004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7359511.6600000001</v>
      </c>
      <c r="D26" s="150">
        <v>7359511.6600000001</v>
      </c>
      <c r="E26" s="150">
        <v>0</v>
      </c>
      <c r="F26" s="150">
        <f>(B26+C26)-(D26+E26)</f>
        <v>0</v>
      </c>
      <c r="G26" s="151">
        <v>9050230.8499999996</v>
      </c>
      <c r="H26" s="151">
        <f>39882304.95-H29</f>
        <v>39842790.950000003</v>
      </c>
      <c r="I26" s="151">
        <f>1262225.51+10819582.66-I29</f>
        <v>12081808.17</v>
      </c>
      <c r="J26" s="151">
        <f>1262225.51+10819582.66-J29</f>
        <v>12081808.17</v>
      </c>
      <c r="K26" s="151">
        <f>555.04+519119.79-K29</f>
        <v>519674.82999999996</v>
      </c>
      <c r="L26" s="152">
        <f>(G26+H26)-(J26+K26)</f>
        <v>36291538.800000004</v>
      </c>
      <c r="M26" s="151">
        <f>(F26+L26)</f>
        <v>36291538.800000004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39514</v>
      </c>
      <c r="I29" s="231">
        <v>0</v>
      </c>
      <c r="J29" s="231">
        <v>0</v>
      </c>
      <c r="K29" s="151">
        <v>0</v>
      </c>
      <c r="L29" s="152">
        <f>(G29+H29)-(J29+K29)</f>
        <v>39514</v>
      </c>
      <c r="M29" s="160">
        <f>(F29+L29)</f>
        <v>39514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7359511.6600000001</v>
      </c>
      <c r="D30" s="162">
        <f t="shared" si="0"/>
        <v>7359511.6600000001</v>
      </c>
      <c r="E30" s="162">
        <f t="shared" si="0"/>
        <v>0</v>
      </c>
      <c r="F30" s="162">
        <f t="shared" si="0"/>
        <v>0</v>
      </c>
      <c r="G30" s="163">
        <f t="shared" si="0"/>
        <v>9050230.8499999996</v>
      </c>
      <c r="H30" s="163">
        <f t="shared" si="0"/>
        <v>39882304.950000003</v>
      </c>
      <c r="I30" s="163">
        <f>I16+I29</f>
        <v>12081808.17</v>
      </c>
      <c r="J30" s="163">
        <f t="shared" si="0"/>
        <v>12081808.17</v>
      </c>
      <c r="K30" s="163">
        <f t="shared" si="0"/>
        <v>519674.82999999996</v>
      </c>
      <c r="L30" s="227">
        <f t="shared" si="0"/>
        <v>36331052.800000004</v>
      </c>
      <c r="M30" s="227">
        <f t="shared" si="0"/>
        <v>36331052.800000004</v>
      </c>
    </row>
    <row r="31" spans="1:13" ht="12.75" customHeight="1">
      <c r="A31" s="310" t="str">
        <f>'Anexo_2_-_Função_e_Subfunção'!A187:M187</f>
        <v>FONTE: Sistema FIPLAN, Unidade Responsável: SEFAZ/SATE. Emissão: 04/04/2023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</row>
    <row r="33" spans="4:13">
      <c r="H33" s="271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1"/>
      <c r="J37" s="271"/>
      <c r="K37" s="271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1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21" sqref="B21:E21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3" t="s">
        <v>340</v>
      </c>
      <c r="B1" s="313"/>
      <c r="C1" s="313"/>
      <c r="D1" s="313"/>
      <c r="E1" s="313"/>
    </row>
    <row r="2" spans="1:5" ht="11.25" customHeight="1">
      <c r="A2" s="309"/>
      <c r="B2" s="309"/>
      <c r="C2" s="309"/>
      <c r="D2" s="309"/>
      <c r="E2" s="309"/>
    </row>
    <row r="3" spans="1:5" ht="11.25" customHeight="1">
      <c r="A3" s="316" t="s">
        <v>1</v>
      </c>
      <c r="B3" s="316"/>
      <c r="C3" s="316"/>
      <c r="D3" s="316"/>
      <c r="E3" s="316"/>
    </row>
    <row r="4" spans="1:5" ht="11.25" customHeight="1">
      <c r="A4" s="317" t="s">
        <v>341</v>
      </c>
      <c r="B4" s="317"/>
      <c r="C4" s="317"/>
      <c r="D4" s="317"/>
      <c r="E4" s="317"/>
    </row>
    <row r="5" spans="1:5" ht="11.25" customHeight="1">
      <c r="A5" s="316" t="s">
        <v>4</v>
      </c>
      <c r="B5" s="316"/>
      <c r="C5" s="316"/>
      <c r="D5" s="316"/>
      <c r="E5" s="316"/>
    </row>
    <row r="6" spans="1:5" ht="11.25" customHeight="1">
      <c r="A6" s="318" t="str">
        <f>'Anexo_7_-_RP_Poder_e_Órgão'!A7:M7</f>
        <v>JANEIRO A FEVEREIRO DE 2023/BIMESTRE JANEIRO - FEVEREIRO</v>
      </c>
      <c r="B6" s="318"/>
      <c r="C6" s="318"/>
      <c r="D6" s="318"/>
      <c r="E6" s="318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9" t="s">
        <v>14</v>
      </c>
      <c r="C9" s="319"/>
      <c r="D9" s="319"/>
      <c r="E9" s="319"/>
    </row>
    <row r="10" spans="1:5" ht="11.25" customHeight="1">
      <c r="A10" s="171" t="s">
        <v>11</v>
      </c>
      <c r="B10" s="320"/>
      <c r="C10" s="320"/>
      <c r="D10" s="320"/>
      <c r="E10" s="320"/>
    </row>
    <row r="11" spans="1:5" ht="11.25" customHeight="1">
      <c r="A11" s="172" t="s">
        <v>343</v>
      </c>
      <c r="B11" s="321">
        <f>'Anexo_1_-_Balanço_Orçamentário'!C89</f>
        <v>131848320</v>
      </c>
      <c r="C11" s="321"/>
      <c r="D11" s="321"/>
      <c r="E11" s="321"/>
    </row>
    <row r="12" spans="1:5" ht="11.25" customHeight="1">
      <c r="A12" s="172" t="s">
        <v>344</v>
      </c>
      <c r="B12" s="321">
        <f>'Anexo_1_-_Balanço_Orçamentário'!E89</f>
        <v>131848320</v>
      </c>
      <c r="C12" s="321"/>
      <c r="D12" s="321"/>
      <c r="E12" s="321"/>
    </row>
    <row r="13" spans="1:5" ht="11.25" customHeight="1">
      <c r="A13" s="172" t="s">
        <v>345</v>
      </c>
      <c r="B13" s="321">
        <f>'Anexo_1_-_Balanço_Orçamentário'!J89</f>
        <v>19086162.050000001</v>
      </c>
      <c r="C13" s="321"/>
      <c r="D13" s="321"/>
      <c r="E13" s="321"/>
    </row>
    <row r="14" spans="1:5" ht="11.25" customHeight="1">
      <c r="A14" s="172" t="s">
        <v>346</v>
      </c>
      <c r="B14" s="322">
        <f>'Anexo_1_-_Balanço_Orçamentário'!I90</f>
        <v>70139179.390000001</v>
      </c>
      <c r="C14" s="322"/>
      <c r="D14" s="322"/>
      <c r="E14" s="322"/>
    </row>
    <row r="15" spans="1:5" ht="11.25" customHeight="1">
      <c r="A15" s="172" t="s">
        <v>347</v>
      </c>
      <c r="B15" s="322">
        <f>'Anexo_1_-_Balanço_Orçamentário'!D92</f>
        <v>0</v>
      </c>
      <c r="C15" s="322"/>
      <c r="D15" s="322"/>
      <c r="E15" s="322"/>
    </row>
    <row r="16" spans="1:5" ht="11.25" customHeight="1">
      <c r="A16" s="171" t="s">
        <v>100</v>
      </c>
      <c r="B16" s="323"/>
      <c r="C16" s="323"/>
      <c r="D16" s="323"/>
      <c r="E16" s="323"/>
    </row>
    <row r="17" spans="1:6" ht="11.25" customHeight="1">
      <c r="A17" s="173" t="s">
        <v>348</v>
      </c>
      <c r="B17" s="321">
        <f>'Anexo_1_-_Balanço_Orçamentário'!B122</f>
        <v>732932553</v>
      </c>
      <c r="C17" s="321"/>
      <c r="D17" s="321"/>
      <c r="E17" s="321"/>
    </row>
    <row r="18" spans="1:6" ht="11.25" customHeight="1">
      <c r="A18" s="173" t="s">
        <v>349</v>
      </c>
      <c r="B18" s="321">
        <f>B19-B17</f>
        <v>0</v>
      </c>
      <c r="C18" s="321"/>
      <c r="D18" s="321"/>
      <c r="E18" s="321"/>
    </row>
    <row r="19" spans="1:6" ht="11.25" customHeight="1">
      <c r="A19" s="173" t="s">
        <v>350</v>
      </c>
      <c r="B19" s="321">
        <f>'Anexo_1_-_Balanço_Orçamentário'!C122</f>
        <v>732932553</v>
      </c>
      <c r="C19" s="321"/>
      <c r="D19" s="321"/>
      <c r="E19" s="321"/>
    </row>
    <row r="20" spans="1:6" ht="11.25" customHeight="1">
      <c r="A20" s="173" t="s">
        <v>351</v>
      </c>
      <c r="B20" s="321">
        <f>'Anexo_1_-_Balanço_Orçamentário'!E122</f>
        <v>108849344.39</v>
      </c>
      <c r="C20" s="321"/>
      <c r="D20" s="321"/>
      <c r="E20" s="321"/>
    </row>
    <row r="21" spans="1:6" ht="11.25" customHeight="1">
      <c r="A21" s="172" t="s">
        <v>352</v>
      </c>
      <c r="B21" s="321">
        <f>'Anexo_1_-_Balanço_Orçamentário'!H122</f>
        <v>89225341.439999998</v>
      </c>
      <c r="C21" s="321"/>
      <c r="D21" s="321"/>
      <c r="E21" s="321"/>
    </row>
    <row r="22" spans="1:6" ht="11.25" customHeight="1">
      <c r="A22" s="173" t="s">
        <v>353</v>
      </c>
      <c r="B22" s="321">
        <f>'Anexo_1_-_Balanço_Orçamentário'!J122</f>
        <v>76220832.390000001</v>
      </c>
      <c r="C22" s="321"/>
      <c r="D22" s="321"/>
      <c r="E22" s="321"/>
    </row>
    <row r="23" spans="1:6" ht="11.25" customHeight="1">
      <c r="A23" s="174" t="s">
        <v>354</v>
      </c>
      <c r="B23" s="324">
        <f>'Anexo_1_-_Balanço_Orçamentário'!H123</f>
        <v>0</v>
      </c>
      <c r="C23" s="324"/>
      <c r="D23" s="324"/>
      <c r="E23" s="324"/>
    </row>
    <row r="24" spans="1:6" s="170" customFormat="1" ht="21" customHeight="1">
      <c r="A24" s="169" t="s">
        <v>355</v>
      </c>
      <c r="B24" s="319" t="s">
        <v>14</v>
      </c>
      <c r="C24" s="319"/>
      <c r="D24" s="319"/>
      <c r="E24" s="319"/>
    </row>
    <row r="25" spans="1:6" ht="11.25" customHeight="1">
      <c r="A25" s="173" t="s">
        <v>356</v>
      </c>
      <c r="B25" s="325">
        <f>'Anexo_2_-_Função_e_Subfunção'!F186</f>
        <v>108849344.39000002</v>
      </c>
      <c r="C25" s="325"/>
      <c r="D25" s="325"/>
      <c r="E25" s="325"/>
    </row>
    <row r="26" spans="1:6" ht="11.25" customHeight="1">
      <c r="A26" s="175" t="s">
        <v>357</v>
      </c>
      <c r="B26" s="324">
        <f>'Anexo_2_-_Função_e_Subfunção'!J186</f>
        <v>89225341.440000013</v>
      </c>
      <c r="C26" s="324"/>
      <c r="D26" s="324"/>
      <c r="E26" s="324"/>
    </row>
    <row r="27" spans="1:6" s="170" customFormat="1" ht="23.25" hidden="1" customHeight="1">
      <c r="A27" s="176" t="s">
        <v>358</v>
      </c>
      <c r="B27" s="326" t="s">
        <v>14</v>
      </c>
      <c r="C27" s="326"/>
      <c r="D27" s="326"/>
      <c r="E27" s="326"/>
    </row>
    <row r="28" spans="1:6" ht="11.25" hidden="1" customHeight="1">
      <c r="A28" s="177" t="s">
        <v>359</v>
      </c>
      <c r="B28" s="324"/>
      <c r="C28" s="324"/>
      <c r="D28" s="324"/>
      <c r="E28" s="324"/>
      <c r="F28" s="265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9" t="s">
        <v>14</v>
      </c>
      <c r="C30" s="319"/>
      <c r="D30" s="319"/>
      <c r="E30" s="319"/>
    </row>
    <row r="31" spans="1:6" s="181" customFormat="1" ht="11.25" hidden="1" customHeight="1">
      <c r="A31" s="180" t="s">
        <v>361</v>
      </c>
      <c r="B31" s="320"/>
      <c r="C31" s="320"/>
      <c r="D31" s="320"/>
      <c r="E31" s="320"/>
    </row>
    <row r="32" spans="1:6" ht="11.25" hidden="1" customHeight="1">
      <c r="A32" s="173" t="s">
        <v>362</v>
      </c>
      <c r="B32" s="323"/>
      <c r="C32" s="323"/>
      <c r="D32" s="323"/>
      <c r="E32" s="323"/>
    </row>
    <row r="33" spans="1:5" ht="11.25" hidden="1" customHeight="1">
      <c r="A33" s="173" t="s">
        <v>363</v>
      </c>
      <c r="B33" s="323"/>
      <c r="C33" s="323"/>
      <c r="D33" s="323"/>
      <c r="E33" s="323"/>
    </row>
    <row r="34" spans="1:5" ht="11.25" hidden="1" customHeight="1">
      <c r="A34" s="173" t="s">
        <v>364</v>
      </c>
      <c r="B34" s="323"/>
      <c r="C34" s="323"/>
      <c r="D34" s="323"/>
      <c r="E34" s="323"/>
    </row>
    <row r="35" spans="1:5" ht="11.25" hidden="1" customHeight="1">
      <c r="A35" s="180" t="s">
        <v>365</v>
      </c>
      <c r="B35" s="323"/>
      <c r="C35" s="323"/>
      <c r="D35" s="323"/>
      <c r="E35" s="323"/>
    </row>
    <row r="36" spans="1:5" ht="11.25" hidden="1" customHeight="1">
      <c r="A36" s="173" t="s">
        <v>362</v>
      </c>
      <c r="B36" s="323"/>
      <c r="C36" s="323"/>
      <c r="D36" s="323"/>
      <c r="E36" s="323"/>
    </row>
    <row r="37" spans="1:5" ht="11.25" hidden="1" customHeight="1">
      <c r="A37" s="173" t="s">
        <v>363</v>
      </c>
      <c r="B37" s="323"/>
      <c r="C37" s="323"/>
      <c r="D37" s="323"/>
      <c r="E37" s="323"/>
    </row>
    <row r="38" spans="1:5" ht="11.25" hidden="1" customHeight="1">
      <c r="A38" s="174" t="s">
        <v>364</v>
      </c>
      <c r="B38" s="327"/>
      <c r="C38" s="327"/>
      <c r="D38" s="327"/>
      <c r="E38" s="327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8" t="s">
        <v>368</v>
      </c>
      <c r="E40" s="328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9" t="s">
        <v>17</v>
      </c>
      <c r="E43" s="32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9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9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7359511.6600000001</v>
      </c>
      <c r="C49" s="196">
        <f>SUM(C50:C54)</f>
        <v>0</v>
      </c>
      <c r="D49" s="196">
        <f>SUM(D50:D54)</f>
        <v>7359511.6600000001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7359511.6600000001</v>
      </c>
      <c r="C53" s="197">
        <f>'Anexo_7_-_RP_Poder_e_Órgão'!E30</f>
        <v>0</v>
      </c>
      <c r="D53" s="197">
        <f>'Anexo_7_-_RP_Poder_e_Órgão'!D30</f>
        <v>7359511.6600000001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48932535.800000004</v>
      </c>
      <c r="C55" s="196">
        <f>SUM(C56:C60)</f>
        <v>519674.82999999996</v>
      </c>
      <c r="D55" s="196">
        <f>SUM(D56:D60)</f>
        <v>12081808.17</v>
      </c>
      <c r="E55" s="196">
        <f>SUM(E56:E60)</f>
        <v>36331052.800000004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48932535.800000004</v>
      </c>
      <c r="C59" s="197">
        <f>'Anexo_7_-_RP_Poder_e_Órgão'!K30</f>
        <v>519674.82999999996</v>
      </c>
      <c r="D59" s="197">
        <f>'Anexo_7_-_RP_Poder_e_Órgão'!J30</f>
        <v>12081808.17</v>
      </c>
      <c r="E59" s="198">
        <f>'Anexo_7_-_RP_Poder_e_Órgão'!L30</f>
        <v>36331052.800000004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56292047.460000008</v>
      </c>
      <c r="C61" s="202">
        <f>C49+C55</f>
        <v>519674.82999999996</v>
      </c>
      <c r="D61" s="202">
        <f>D49+D55</f>
        <v>19441319.829999998</v>
      </c>
      <c r="E61" s="202">
        <f>E49+E55</f>
        <v>36331052.800000004</v>
      </c>
    </row>
    <row r="62" spans="1:5" ht="11.25" hidden="1" customHeight="1">
      <c r="A62" s="182"/>
      <c r="B62" s="203" t="s">
        <v>387</v>
      </c>
      <c r="C62" s="330" t="s">
        <v>388</v>
      </c>
      <c r="D62" s="330"/>
      <c r="E62" s="330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8" t="s">
        <v>391</v>
      </c>
      <c r="E63" s="328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9" t="s">
        <v>398</v>
      </c>
      <c r="C69" s="319"/>
      <c r="D69" s="319" t="s">
        <v>399</v>
      </c>
      <c r="E69" s="319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9" t="s">
        <v>398</v>
      </c>
      <c r="C81" s="319"/>
      <c r="D81" s="319" t="s">
        <v>412</v>
      </c>
      <c r="E81" s="319"/>
    </row>
    <row r="82" spans="1:21" ht="11.25" hidden="1" customHeight="1">
      <c r="A82" s="172" t="s">
        <v>413</v>
      </c>
      <c r="B82" s="189"/>
      <c r="C82" s="274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30" t="s">
        <v>416</v>
      </c>
      <c r="D85" s="330"/>
      <c r="E85" s="330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8" t="s">
        <v>391</v>
      </c>
      <c r="E86" s="328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9" t="s">
        <v>420</v>
      </c>
      <c r="C90" s="319"/>
      <c r="D90" s="319"/>
      <c r="E90" s="319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10" t="str">
        <f>'Anexo_7_-_RP_Poder_e_Órgão'!A31:M31</f>
        <v>FONTE: Sistema FIPLAN, Unidade Responsável: SEFAZ/SATE. Emissão: 04/04/2023</v>
      </c>
      <c r="B92" s="310"/>
      <c r="C92" s="310"/>
      <c r="D92" s="310"/>
      <c r="E92" s="310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9BBDC-AF8B-4DA6-B365-4CEAC1B8C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2023-08-02T17:24:05Z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