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85" documentId="8_{05865C24-81B4-4F59-877D-65207420B6F8}" xr6:coauthVersionLast="47" xr6:coauthVersionMax="47" xr10:uidLastSave="{2A04FB0F-9AC4-47A4-AFE2-7FDDE382B97F}"/>
  <bookViews>
    <workbookView xWindow="-120" yWindow="-120" windowWidth="29040" windowHeight="15720" tabRatio="851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83" i="2" l="1"/>
  <c r="L2" i="2" l="1"/>
  <c r="A31" i="3" l="1"/>
  <c r="A92" i="4" s="1"/>
  <c r="L355" i="2" l="1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A7" i="3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K177" i="1" l="1"/>
  <c r="H194" i="1"/>
  <c r="K194" i="1"/>
  <c r="L146" i="1"/>
  <c r="K180" i="1"/>
  <c r="L185" i="1"/>
  <c r="J176" i="1"/>
  <c r="H180" i="1"/>
  <c r="E176" i="1"/>
  <c r="L176" i="1" s="1"/>
  <c r="L270" i="2"/>
  <c r="H341" i="2"/>
  <c r="H256" i="2"/>
  <c r="L334" i="2"/>
  <c r="L194" i="1"/>
  <c r="L162" i="1"/>
  <c r="L171" i="1"/>
  <c r="H295" i="2"/>
  <c r="H288" i="2"/>
  <c r="L266" i="2"/>
  <c r="H284" i="2"/>
  <c r="H242" i="2"/>
  <c r="H328" i="2"/>
  <c r="L346" i="2"/>
  <c r="L310" i="2"/>
  <c r="H146" i="1"/>
  <c r="K185" i="1"/>
  <c r="F208" i="1"/>
  <c r="H334" i="2"/>
  <c r="H162" i="1"/>
  <c r="L280" i="2"/>
  <c r="H324" i="2"/>
  <c r="H346" i="2"/>
  <c r="C176" i="1"/>
  <c r="L275" i="2"/>
  <c r="H307" i="2"/>
  <c r="H317" i="2"/>
  <c r="L177" i="1"/>
  <c r="L180" i="1"/>
  <c r="H185" i="1"/>
  <c r="H250" i="2"/>
  <c r="L288" i="2"/>
  <c r="H156" i="1"/>
  <c r="K146" i="1"/>
  <c r="L156" i="1"/>
  <c r="L295" i="2"/>
  <c r="H300" i="2"/>
  <c r="L307" i="2"/>
  <c r="L317" i="2"/>
  <c r="K171" i="1"/>
  <c r="G176" i="1"/>
  <c r="H177" i="1"/>
  <c r="I208" i="1"/>
  <c r="L328" i="2"/>
  <c r="K156" i="1"/>
  <c r="H266" i="2"/>
  <c r="L250" i="2"/>
  <c r="L256" i="2"/>
  <c r="H270" i="2"/>
  <c r="H310" i="2"/>
  <c r="L284" i="2"/>
  <c r="L341" i="2"/>
  <c r="L242" i="2"/>
  <c r="L300" i="2"/>
  <c r="H275" i="2"/>
  <c r="H280" i="2"/>
  <c r="K176" i="1" l="1"/>
  <c r="H176" i="1"/>
  <c r="K355" i="2" l="1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333" i="2"/>
  <c r="K331" i="2"/>
  <c r="K329" i="2"/>
  <c r="K308" i="2"/>
  <c r="K287" i="2"/>
  <c r="K285" i="2"/>
  <c r="K268" i="2"/>
  <c r="K241" i="2"/>
  <c r="K239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339" i="2"/>
  <c r="K330" i="2"/>
  <c r="K321" i="2"/>
  <c r="K309" i="2"/>
  <c r="K291" i="2"/>
  <c r="K269" i="2"/>
  <c r="K243" i="2"/>
  <c r="K348" i="2"/>
  <c r="K342" i="2"/>
  <c r="K324" i="2"/>
  <c r="K312" i="2"/>
  <c r="K288" i="2"/>
  <c r="K281" i="2"/>
  <c r="K272" i="2"/>
  <c r="K260" i="2"/>
  <c r="K254" i="2"/>
  <c r="K332" i="2"/>
  <c r="K323" i="2"/>
  <c r="K293" i="2"/>
  <c r="K266" i="2"/>
  <c r="K245" i="2"/>
  <c r="K350" i="2"/>
  <c r="K344" i="2"/>
  <c r="K314" i="2"/>
  <c r="K302" i="2"/>
  <c r="K296" i="2"/>
  <c r="K283" i="2"/>
  <c r="K275" i="2"/>
  <c r="K274" i="2"/>
  <c r="K262" i="2"/>
  <c r="K352" i="2"/>
  <c r="K325" i="2"/>
  <c r="K317" i="2"/>
  <c r="K316" i="2"/>
  <c r="K304" i="2"/>
  <c r="K298" i="2"/>
  <c r="K280" i="2"/>
  <c r="K264" i="2"/>
  <c r="K354" i="2"/>
  <c r="K334" i="2"/>
  <c r="K327" i="2"/>
  <c r="K306" i="2"/>
  <c r="K258" i="2"/>
  <c r="K252" i="2"/>
  <c r="K277" i="2"/>
  <c r="K267" i="2"/>
  <c r="K240" i="2"/>
  <c r="K249" i="2"/>
  <c r="K335" i="2"/>
  <c r="K286" i="2"/>
  <c r="K247" i="2"/>
  <c r="K279" i="2"/>
  <c r="K337" i="2"/>
  <c r="K289" i="2"/>
  <c r="K319" i="2"/>
  <c r="K250" i="2"/>
  <c r="K256" i="2"/>
  <c r="K341" i="2"/>
  <c r="K346" i="2"/>
  <c r="K242" i="2"/>
  <c r="K284" i="2"/>
  <c r="K307" i="2"/>
  <c r="K295" i="2"/>
  <c r="K328" i="2"/>
  <c r="K300" i="2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344" i="2"/>
  <c r="G342" i="2"/>
  <c r="G323" i="2"/>
  <c r="G321" i="2"/>
  <c r="G319" i="2"/>
  <c r="G298" i="2"/>
  <c r="G296" i="2"/>
  <c r="G279" i="2"/>
  <c r="G277" i="2"/>
  <c r="G254" i="2"/>
  <c r="G252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94" i="2"/>
  <c r="G276" i="2"/>
  <c r="G267" i="2"/>
  <c r="G256" i="2"/>
  <c r="G246" i="2"/>
  <c r="G240" i="2"/>
  <c r="G354" i="2"/>
  <c r="G345" i="2"/>
  <c r="G328" i="2"/>
  <c r="G327" i="2"/>
  <c r="G315" i="2"/>
  <c r="G307" i="2"/>
  <c r="G306" i="2"/>
  <c r="G297" i="2"/>
  <c r="G295" i="2"/>
  <c r="G258" i="2"/>
  <c r="G346" i="2"/>
  <c r="G336" i="2"/>
  <c r="G330" i="2"/>
  <c r="G318" i="2"/>
  <c r="G309" i="2"/>
  <c r="G278" i="2"/>
  <c r="G269" i="2"/>
  <c r="G248" i="2"/>
  <c r="G348" i="2"/>
  <c r="G299" i="2"/>
  <c r="G281" i="2"/>
  <c r="G260" i="2"/>
  <c r="G251" i="2"/>
  <c r="G350" i="2"/>
  <c r="G311" i="2"/>
  <c r="G302" i="2"/>
  <c r="G284" i="2"/>
  <c r="G283" i="2"/>
  <c r="G271" i="2"/>
  <c r="G262" i="2"/>
  <c r="G253" i="2"/>
  <c r="G352" i="2"/>
  <c r="G343" i="2"/>
  <c r="G341" i="2"/>
  <c r="G325" i="2"/>
  <c r="G313" i="2"/>
  <c r="G304" i="2"/>
  <c r="G273" i="2"/>
  <c r="G264" i="2"/>
  <c r="G255" i="2"/>
  <c r="G322" i="2"/>
  <c r="G338" i="2"/>
  <c r="G300" i="2"/>
  <c r="G290" i="2"/>
  <c r="G244" i="2"/>
  <c r="G286" i="2"/>
  <c r="G340" i="2"/>
  <c r="G320" i="2"/>
  <c r="G292" i="2"/>
  <c r="G332" i="2"/>
  <c r="G266" i="2"/>
  <c r="G270" i="2"/>
  <c r="G280" i="2"/>
  <c r="G275" i="2"/>
  <c r="G250" i="2"/>
  <c r="G317" i="2"/>
  <c r="G310" i="2"/>
  <c r="G3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<sst xmlns="http://schemas.openxmlformats.org/spreadsheetml/2006/main" count="943" uniqueCount="441">
  <si>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</si>
  <si>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</si>
  <si>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</si>
  <si>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</si>
  <si>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</si>
  <si>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</si>
  <si>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</si>
  <si>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</si>
  <si>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</si>
  <si>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</si>
  <si>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</si>
  <si>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</si>
  <si>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</si>
  <si>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</si>
  <si>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</si>
  <si>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</si>
  <si>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</si>
  <si>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</si>
  <si>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</si>
  <si>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</si>
  <si>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</si>
  <si>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</si>
  <si>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</si>
  <si>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</si>
  <si>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</si>
  <si>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</si>
  <si>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</si>
  <si>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</si>
  <si>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</si>
  <si>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</si>
  <si>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</si>
  <si>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</si>
  <si>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</si>
  <si>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</si>
  <si>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</si>
  <si>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</si>
  <si>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</si>
  <si>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</si>
  <si>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</si>
  <si>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</si>
  <si>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</si>
  <si>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</si>
  <si>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</si>
  <si>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</si>
  <si>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</si>
  <si>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</si>
  <si>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</si>
  <si>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</si>
  <si>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</si>
  <si>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</si>
  <si>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</si>
  <si>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</si>
  <si>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</si>
  <si>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</si>
  <si>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</si>
  <si>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</si>
  <si>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</si>
  <si>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</si>
  <si>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</si>
  <si>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</si>
  <si>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</si>
  <si>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</si>
  <si>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</si>
  <si>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</si>
  <si>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</si>
  <si>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</si>
  <si>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</si>
  <si>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</si>
  <si>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</si>
  <si>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</si>
  <si>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</si>
  <si>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</si>
  <si>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</si>
  <si>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</si>
  <si>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</si>
  <si>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</si>
  <si>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</si>
  <si>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</si>
  <si>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</si>
  <si>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</si>
  <si>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</si>
  <si>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</si>
  <si>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</si>
  <si>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</si>
  <si>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</si>
  <si>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</si>
  <si>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</si>
  <si>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</si>
  <si>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</si>
  <si>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</si>
  <si>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</si>
  <si>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</si>
  <si>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</si>
  <si>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</si>
  <si>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</si>
  <si>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</si>
  <si>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</si>
  <si>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</si>
  <si>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</si>
  <si>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</si>
  <si>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</si>
  <si>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</si>
  <si>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</si>
  <si>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</si>
  <si>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</si>
  <si>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</si>
  <si>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</si>
  <si>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</si>
  <si>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</si>
  <si>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</si>
  <si>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</si>
  <si>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</si>
  <si>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</si>
  <si>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</si>
  <si>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</si>
  <si>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</si>
  <si>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</si>
  <si>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</si>
  <si>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</si>
  <si>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</si>
  <si>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</si>
  <si>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</si>
  <si>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</si>
  <si>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</si>
  <si>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</si>
  <si>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</si>
  <si>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</si>
  <si>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</si>
  <si>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</si>
  <si>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</si>
  <si>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</si>
  <si>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</si>
  <si>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</si>
  <si>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</si>
  <si>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</si>
  <si>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</si>
  <si>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</si>
  <si>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</si>
  <si>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</si>
  <si>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</si>
  <si>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</si>
  <si>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</si>
  <si>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</si>
  <si>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</si>
  <si>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</si>
  <si>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</si>
  <si>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</si>
  <si>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</si>
  <si>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</si>
  <si>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</si>
  <si>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</si>
  <si>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</si>
  <si>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</si>
  <si>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</si>
  <si>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</si>
  <si>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</si>
  <si>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</si>
  <si>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</si>
  <si>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</si>
  <si>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</si>
  <si>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</si>
  <si>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</si>
  <si>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</si>
  <si>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</si>
  <si>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</si>
  <si>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</si>
  <si>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</si>
  <si>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</si>
  <si>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</si>
  <si>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</si>
  <si>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</si>
  <si>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</si>
  <si>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</si>
  <si>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</si>
  <si>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</si>
  <si>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</si>
  <si>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</si>
  <si>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</si>
  <si>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</si>
  <si>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</si>
  <si>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</si>
  <si>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</si>
  <si>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</si>
  <si>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</si>
  <si>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</si>
  <si>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</si>
  <si>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</si>
  <si>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</si>
  <si>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</si>
  <si>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</si>
  <si>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</si>
  <si>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</si>
  <si>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</si>
  <si>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</si>
  <si>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</si>
  <si>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</si>
  <si>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</si>
  <si>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</si>
  <si>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</si>
  <si>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</si>
  <si>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</si>
  <si>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</si>
  <si>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</si>
  <si>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</si>
  <si>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</si>
  <si>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</si>
  <si>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</si>
  <si>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</si>
  <si>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</si>
  <si>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</si>
  <si>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</si>
  <si>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</si>
  <si>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</si>
  <si>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</si>
  <si>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</si>
  <si>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</si>
  <si>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</si>
  <si>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</si>
  <si>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</si>
  <si>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</si>
  <si>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</si>
  <si>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</si>
  <si>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</si>
  <si>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</si>
  <si>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</si>
  <si>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</si>
  <si>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</si>
  <si>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</si>
  <si>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</si>
  <si>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</si>
  <si>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</si>
  <si>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</si>
  <si>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</si>
  <si>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</si>
  <si>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</si>
  <si>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</si>
  <si>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</si>
  <si>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</si>
  <si>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</si>
  <si>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</si>
  <si>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</si>
  <si>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</si>
  <si>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</si>
  <si>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</si>
  <si>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</si>
  <si>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</si>
  <si>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</si>
  <si>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</si>
  <si>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</si>
  <si>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</si>
  <si>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</si>
  <si>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</si>
  <si>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</si>
  <si>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</si>
  <si>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</si>
  <si>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</si>
  <si>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</si>
  <si>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</si>
  <si>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</si>
  <si>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</si>
  <si>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</si>
  <si>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</si>
  <si>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</si>
  <si>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</si>
  <si>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</si>
  <si>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</si>
  <si>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</si>
  <si>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</si>
  <si>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</si>
  <si>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</si>
  <si>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</si>
  <si>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</si>
  <si>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</si>
  <si>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</si>
  <si>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</si>
  <si>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</si>
  <si>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</si>
  <si>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</si>
  <si>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</si>
  <si>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</si>
  <si>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</si>
  <si>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</si>
  <si>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</si>
  <si>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</si>
  <si>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</si>
  <si>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</si>
  <si>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</si>
  <si>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</si>
  <si>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</si>
  <si>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</si>
  <si>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</si>
  <si>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</si>
  <si>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</si>
  <si>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</si>
  <si>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</si>
  <si>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</si>
  <si>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</si>
  <si>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</si>
  <si>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</si>
  <si>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</si>
  <si>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</si>
  <si>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</si>
  <si>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</si>
  <si>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</si>
  <si>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</si>
  <si>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</si>
  <si>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</si>
  <si>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</si>
  <si>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</si>
  <si>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</si>
  <si>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</si>
  <si>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</si>
  <si>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</si>
  <si>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</si>
  <si>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</si>
  <si>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</si>
  <si>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</si>
  <si>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</si>
  <si>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</si>
  <si>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</si>
  <si>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</si>
  <si>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</si>
  <si>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</si>
  <si>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</si>
  <si>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</si>
  <si>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</si>
  <si>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</si>
  <si>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</si>
  <si>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</si>
  <si>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</si>
  <si>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</si>
  <si>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</si>
  <si>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</si>
  <si>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</si>
  <si>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</si>
  <si>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</si>
  <si>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</si>
  <si>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</si>
  <si>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</si>
  <si>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</si>
  <si>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</si>
  <si>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</si>
  <si>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</si>
  <si>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</si>
  <si>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</si>
  <si>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</si>
  <si>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</si>
  <si>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</si>
  <si>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</si>
  <si>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</si>
  <si>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</si>
  <si>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</si>
  <si>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</si>
  <si>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</si>
  <si>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</si>
  <si>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</si>
  <si>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</si>
  <si>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</si>
  <si>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</si>
  <si>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</si>
  <si>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</si>
  <si>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</si>
  <si>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</si>
  <si>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</si>
  <si>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</si>
  <si>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</si>
  <si>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</si>
  <si>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</si>
  <si>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</si>
  <si>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</si>
  <si>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</si>
  <si>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</si>
  <si>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</si>
  <si>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</si>
  <si>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</si>
  <si>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</si>
  <si>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</si>
  <si>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</si>
  <si>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</si>
  <si>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</si>
  <si>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</si>
  <si>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</si>
  <si>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</si>
  <si>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</si>
  <si>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</si>
  <si>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</si>
  <si>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</si>
  <si>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</si>
  <si>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</si>
  <si>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</si>
  <si>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</si>
  <si>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</si>
  <si>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</si>
  <si>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</si>
  <si>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</si>
  <si>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</si>
  <si>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</si>
  <si>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</si>
  <si>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</si>
  <si>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</si>
  <si>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</si>
  <si>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</si>
  <si>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</si>
  <si>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</si>
  <si>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</si>
  <si>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</si>
  <si>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</si>
  <si>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</si>
  <si>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</si>
  <si>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</si>
  <si>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</si>
  <si>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</si>
  <si>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</si>
  <si>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</si>
  <si>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</si>
  <si>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</si>
  <si>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</si>
  <si>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</si>
  <si>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</si>
  <si>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</si>
  <si>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</si>
  <si>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</si>
  <si>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</si>
  <si>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</si>
  <si>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</si>
  <si>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</si>
  <si>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</si>
  <si>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</si>
  <si>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</si>
  <si>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</si>
  <si>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</si>
  <si>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</si>
  <si>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</si>
  <si>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</si>
  <si>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</si>
  <si>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</si>
  <si>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2023</t>
  </si>
  <si>
    <t>Em 31 de dezembro de  2023</t>
  </si>
  <si>
    <t>FONTE: Sistema FIPLAN, Unidade Responsável: SEFAZ/SATE. Emissão:22/01/2025</t>
  </si>
  <si>
    <t/>
  </si>
  <si>
    <t>JANEIRO A OUTUBRO DE 2024/BIMESTRE SETEMBRO-OUTUBRO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</si>
</sst>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4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49" fontId="23" fillId="0" borderId="0" xfId="4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</cellXfs>
  <cellStyles count="5">
    <cellStyle name="Hiperlink" xfId="4" builtinId="8"/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zoomScale="95" zoomScaleNormal="95" workbookViewId="0">
      <selection activeCell="A8" sqref="A8:L8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434</v>
      </c>
      <c r="L2" s="1">
        <v>5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440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v>70844651</v>
      </c>
      <c r="D14" s="23"/>
      <c r="E14" s="22">
        <v>70844651</v>
      </c>
      <c r="F14" s="23"/>
      <c r="G14" s="22">
        <v>12881419.370000001</v>
      </c>
      <c r="H14" s="24">
        <v>0.18182628029320097</v>
      </c>
      <c r="I14" s="25"/>
      <c r="J14" s="22">
        <v>59806088.370000005</v>
      </c>
      <c r="K14" s="24">
        <v>0.84418636447231565</v>
      </c>
      <c r="L14" s="26">
        <v>11038562.629999995</v>
      </c>
    </row>
    <row r="15" spans="1:12">
      <c r="A15" s="27" t="s">
        <v>22</v>
      </c>
      <c r="B15" s="21"/>
      <c r="C15" s="28">
        <v>70844651</v>
      </c>
      <c r="D15" s="29"/>
      <c r="E15" s="28">
        <v>70844651</v>
      </c>
      <c r="F15" s="29"/>
      <c r="G15" s="28">
        <v>12881419.370000001</v>
      </c>
      <c r="H15" s="30">
        <v>0.18182628029320097</v>
      </c>
      <c r="I15" s="31"/>
      <c r="J15" s="28">
        <v>59806088.370000005</v>
      </c>
      <c r="K15" s="30">
        <v>0.84418636447231565</v>
      </c>
      <c r="L15" s="26">
        <v>11038562.629999995</v>
      </c>
    </row>
    <row r="16" spans="1:12" hidden="1">
      <c r="A16" s="27" t="s">
        <v>23</v>
      </c>
      <c r="B16" s="21"/>
      <c r="C16" s="28">
        <v>0</v>
      </c>
      <c r="D16" s="29"/>
      <c r="E16" s="28">
        <v>0</v>
      </c>
      <c r="F16" s="29"/>
      <c r="G16" s="28">
        <v>0</v>
      </c>
      <c r="H16" s="30">
        <v>0</v>
      </c>
      <c r="I16" s="31"/>
      <c r="J16" s="28">
        <v>0</v>
      </c>
      <c r="K16" s="30">
        <v>0</v>
      </c>
      <c r="L16" s="26"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">
        <v>439</v>
      </c>
      <c r="I17" s="31"/>
      <c r="J17" s="28"/>
      <c r="K17" s="30" t="s">
        <v>439</v>
      </c>
      <c r="L17" s="26"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">
        <v>439</v>
      </c>
      <c r="I18" s="31"/>
      <c r="J18" s="28"/>
      <c r="K18" s="30" t="s">
        <v>439</v>
      </c>
      <c r="L18" s="26"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">
        <v>439</v>
      </c>
      <c r="I19" s="31"/>
      <c r="J19" s="28"/>
      <c r="K19" s="30" t="s">
        <v>439</v>
      </c>
      <c r="L19" s="26">
        <v>0</v>
      </c>
    </row>
    <row r="20" spans="1:12">
      <c r="A20" s="27" t="s">
        <v>27</v>
      </c>
      <c r="B20" s="21"/>
      <c r="C20" s="28">
        <v>46234132</v>
      </c>
      <c r="D20" s="29"/>
      <c r="E20" s="28">
        <v>46234132</v>
      </c>
      <c r="F20" s="29"/>
      <c r="G20" s="28">
        <v>8049625.5700000003</v>
      </c>
      <c r="H20" s="30">
        <v>0.17410569252170668</v>
      </c>
      <c r="I20" s="31"/>
      <c r="J20" s="28">
        <v>38442202.780000001</v>
      </c>
      <c r="K20" s="30">
        <v>0.83146803275121506</v>
      </c>
      <c r="L20" s="26">
        <v>7791929.2199999988</v>
      </c>
    </row>
    <row r="21" spans="1:12" ht="15.75" customHeight="1">
      <c r="A21" s="27" t="s">
        <v>28</v>
      </c>
      <c r="B21" s="21"/>
      <c r="C21" s="28">
        <v>32491255</v>
      </c>
      <c r="D21" s="29"/>
      <c r="E21" s="28">
        <v>32491255</v>
      </c>
      <c r="F21" s="29"/>
      <c r="G21" s="28">
        <v>5741587.8100000005</v>
      </c>
      <c r="H21" s="30">
        <v>0.17671178937224802</v>
      </c>
      <c r="I21" s="31"/>
      <c r="J21" s="28">
        <v>27300316.359999999</v>
      </c>
      <c r="K21" s="30">
        <v>0.84023582222354909</v>
      </c>
      <c r="L21" s="26">
        <v>5190938.6400000006</v>
      </c>
    </row>
    <row r="22" spans="1:12" ht="17.25" customHeight="1">
      <c r="A22" s="27" t="s">
        <v>29</v>
      </c>
      <c r="B22" s="21"/>
      <c r="C22" s="28">
        <v>13742877</v>
      </c>
      <c r="D22" s="29"/>
      <c r="E22" s="28">
        <v>13742877</v>
      </c>
      <c r="F22" s="29"/>
      <c r="G22" s="28">
        <v>2308037.7599999998</v>
      </c>
      <c r="H22" s="30">
        <v>0.16794429288714435</v>
      </c>
      <c r="I22" s="31"/>
      <c r="J22" s="28">
        <v>11141886.42</v>
      </c>
      <c r="K22" s="30">
        <v>0.81073900464946314</v>
      </c>
      <c r="L22" s="26">
        <v>2600990.58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">
        <v>439</v>
      </c>
      <c r="I23" s="31"/>
      <c r="J23" s="28"/>
      <c r="K23" s="30" t="s">
        <v>439</v>
      </c>
      <c r="L23" s="26"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">
        <v>439</v>
      </c>
      <c r="I24" s="31"/>
      <c r="J24" s="28"/>
      <c r="K24" s="30" t="s">
        <v>439</v>
      </c>
      <c r="L24" s="26">
        <v>0</v>
      </c>
    </row>
    <row r="25" spans="1:12">
      <c r="A25" s="27" t="s">
        <v>32</v>
      </c>
      <c r="B25" s="21"/>
      <c r="C25" s="28">
        <v>24610519</v>
      </c>
      <c r="D25" s="29"/>
      <c r="E25" s="28">
        <v>24610519</v>
      </c>
      <c r="F25" s="29"/>
      <c r="G25" s="28">
        <v>4829362.42</v>
      </c>
      <c r="H25" s="30">
        <v>0.19623163656158571</v>
      </c>
      <c r="I25" s="31"/>
      <c r="J25" s="28">
        <v>21053726.969999999</v>
      </c>
      <c r="K25" s="30">
        <v>0.85547675650399724</v>
      </c>
      <c r="L25" s="26">
        <v>3556792.0300000012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">
        <v>439</v>
      </c>
      <c r="I26" s="31"/>
      <c r="J26" s="28"/>
      <c r="K26" s="30" t="s">
        <v>439</v>
      </c>
      <c r="L26" s="26">
        <v>0</v>
      </c>
    </row>
    <row r="27" spans="1:12">
      <c r="A27" s="27" t="s">
        <v>34</v>
      </c>
      <c r="B27" s="21"/>
      <c r="C27" s="28">
        <v>24504428</v>
      </c>
      <c r="D27" s="29"/>
      <c r="E27" s="28">
        <v>24504428</v>
      </c>
      <c r="F27" s="29"/>
      <c r="G27" s="28">
        <v>4829362.42</v>
      </c>
      <c r="H27" s="30">
        <v>0.19708121405649623</v>
      </c>
      <c r="I27" s="31"/>
      <c r="J27" s="28">
        <v>21018986.93</v>
      </c>
      <c r="K27" s="30">
        <v>0.85776280637932045</v>
      </c>
      <c r="L27" s="26">
        <v>3485441.0700000003</v>
      </c>
    </row>
    <row r="28" spans="1:12" ht="25.5">
      <c r="A28" s="32" t="s">
        <v>35</v>
      </c>
      <c r="B28" s="21"/>
      <c r="C28" s="28">
        <v>106091</v>
      </c>
      <c r="D28" s="29"/>
      <c r="E28" s="28">
        <v>106091</v>
      </c>
      <c r="F28" s="29"/>
      <c r="G28" s="28">
        <v>0</v>
      </c>
      <c r="H28" s="30">
        <v>0</v>
      </c>
      <c r="I28" s="31"/>
      <c r="J28" s="28">
        <v>34740.04</v>
      </c>
      <c r="K28" s="30">
        <v>0.32745510929296551</v>
      </c>
      <c r="L28" s="26">
        <v>71350.959999999992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">
        <v>439</v>
      </c>
      <c r="I29" s="31"/>
      <c r="J29" s="28"/>
      <c r="K29" s="30" t="s">
        <v>439</v>
      </c>
      <c r="L29" s="26"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">
        <v>439</v>
      </c>
      <c r="I30" s="31"/>
      <c r="J30" s="28"/>
      <c r="K30" s="30" t="s">
        <v>439</v>
      </c>
      <c r="L30" s="26"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">
        <v>439</v>
      </c>
      <c r="I31" s="31"/>
      <c r="J31" s="28"/>
      <c r="K31" s="30" t="s">
        <v>439</v>
      </c>
      <c r="L31" s="26"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">
        <v>439</v>
      </c>
      <c r="I32" s="31"/>
      <c r="J32" s="28"/>
      <c r="K32" s="30" t="s">
        <v>439</v>
      </c>
      <c r="L32" s="26"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">
        <v>439</v>
      </c>
      <c r="I33" s="31"/>
      <c r="J33" s="28"/>
      <c r="K33" s="30" t="s">
        <v>439</v>
      </c>
      <c r="L33" s="26"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">
        <v>439</v>
      </c>
      <c r="I34" s="31"/>
      <c r="J34" s="28"/>
      <c r="K34" s="30" t="s">
        <v>439</v>
      </c>
      <c r="L34" s="26">
        <v>0</v>
      </c>
    </row>
    <row r="35" spans="1:12" hidden="1">
      <c r="A35" s="27" t="s">
        <v>42</v>
      </c>
      <c r="B35" s="21"/>
      <c r="C35" s="28">
        <v>0</v>
      </c>
      <c r="D35" s="29"/>
      <c r="E35" s="28">
        <v>0</v>
      </c>
      <c r="F35" s="29"/>
      <c r="G35" s="28">
        <v>0</v>
      </c>
      <c r="H35" s="30">
        <v>0</v>
      </c>
      <c r="I35" s="31"/>
      <c r="J35" s="28">
        <v>0</v>
      </c>
      <c r="K35" s="30">
        <v>0</v>
      </c>
      <c r="L35" s="26"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v>0</v>
      </c>
      <c r="I36" s="31"/>
      <c r="J36" s="28">
        <v>0</v>
      </c>
      <c r="K36" s="30">
        <v>0</v>
      </c>
      <c r="L36" s="26"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">
        <v>439</v>
      </c>
      <c r="I37" s="31"/>
      <c r="J37" s="28"/>
      <c r="K37" s="30" t="s">
        <v>439</v>
      </c>
      <c r="L37" s="26"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">
        <v>439</v>
      </c>
      <c r="I38" s="31"/>
      <c r="J38" s="28"/>
      <c r="K38" s="30" t="s">
        <v>439</v>
      </c>
      <c r="L38" s="26"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">
        <v>439</v>
      </c>
      <c r="I39" s="31"/>
      <c r="J39" s="28"/>
      <c r="K39" s="30" t="s">
        <v>439</v>
      </c>
      <c r="L39" s="26"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">
        <v>439</v>
      </c>
      <c r="I40" s="31"/>
      <c r="J40" s="28"/>
      <c r="K40" s="30" t="s">
        <v>439</v>
      </c>
      <c r="L40" s="26">
        <v>0</v>
      </c>
    </row>
    <row r="41" spans="1:12">
      <c r="A41" s="27" t="s">
        <v>48</v>
      </c>
      <c r="B41" s="232"/>
      <c r="C41" s="28">
        <v>0</v>
      </c>
      <c r="D41" s="29"/>
      <c r="E41" s="28">
        <v>0</v>
      </c>
      <c r="F41" s="29"/>
      <c r="G41" s="28">
        <v>0.05</v>
      </c>
      <c r="H41" s="30">
        <v>0</v>
      </c>
      <c r="I41" s="31"/>
      <c r="J41" s="28">
        <v>0.85</v>
      </c>
      <c r="K41" s="30">
        <v>0</v>
      </c>
      <c r="L41" s="26">
        <v>-0.85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">
        <v>439</v>
      </c>
      <c r="I42" s="31"/>
      <c r="J42" s="28"/>
      <c r="K42" s="30" t="s">
        <v>439</v>
      </c>
      <c r="L42" s="26"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">
        <v>439</v>
      </c>
      <c r="I43" s="31"/>
      <c r="J43" s="28"/>
      <c r="K43" s="30" t="s">
        <v>439</v>
      </c>
      <c r="L43" s="26"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">
        <v>439</v>
      </c>
      <c r="I44" s="31"/>
      <c r="J44" s="28"/>
      <c r="K44" s="30" t="s">
        <v>439</v>
      </c>
      <c r="L44" s="26"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">
        <v>439</v>
      </c>
      <c r="I45" s="31"/>
      <c r="J45" s="28"/>
      <c r="K45" s="30" t="s">
        <v>439</v>
      </c>
      <c r="L45" s="26"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">
        <v>439</v>
      </c>
      <c r="I46" s="31"/>
      <c r="J46" s="28"/>
      <c r="K46" s="30" t="s">
        <v>439</v>
      </c>
      <c r="L46" s="26"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">
        <v>439</v>
      </c>
      <c r="I47" s="31"/>
      <c r="J47" s="28"/>
      <c r="K47" s="30" t="s">
        <v>439</v>
      </c>
      <c r="L47" s="26"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v>0.05</v>
      </c>
      <c r="H48" s="30">
        <v>0</v>
      </c>
      <c r="I48" s="31"/>
      <c r="J48" s="28">
        <v>0.85</v>
      </c>
      <c r="K48" s="30">
        <v>0</v>
      </c>
      <c r="L48" s="26">
        <v>-0.85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">
        <v>439</v>
      </c>
      <c r="I49" s="31"/>
      <c r="J49" s="28"/>
      <c r="K49" s="30" t="s">
        <v>439</v>
      </c>
      <c r="L49" s="26">
        <v>0</v>
      </c>
    </row>
    <row r="50" spans="1:14">
      <c r="A50" s="276" t="s">
        <v>57</v>
      </c>
      <c r="B50" s="21"/>
      <c r="C50" s="28">
        <v>0</v>
      </c>
      <c r="D50" s="29"/>
      <c r="E50" s="28">
        <v>0</v>
      </c>
      <c r="F50" s="29"/>
      <c r="G50" s="28">
        <v>2431.33</v>
      </c>
      <c r="H50" s="30">
        <v>0</v>
      </c>
      <c r="I50" s="31"/>
      <c r="J50" s="28">
        <v>310157.77</v>
      </c>
      <c r="K50" s="30">
        <v>0</v>
      </c>
      <c r="L50" s="26">
        <v>-310157.77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v>0</v>
      </c>
      <c r="I51" s="31"/>
      <c r="J51" s="234">
        <v>0</v>
      </c>
      <c r="K51" s="30">
        <v>0</v>
      </c>
      <c r="L51" s="26"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2431.33</v>
      </c>
      <c r="H52" s="30">
        <v>0</v>
      </c>
      <c r="I52" s="31"/>
      <c r="J52" s="28">
        <v>310157.77</v>
      </c>
      <c r="K52" s="30">
        <v>0</v>
      </c>
      <c r="L52" s="26">
        <v>-310157.77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">
        <v>439</v>
      </c>
      <c r="I53" s="31"/>
      <c r="J53" s="234"/>
      <c r="K53" s="30" t="s">
        <v>439</v>
      </c>
      <c r="L53" s="26"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">
        <v>439</v>
      </c>
      <c r="I54" s="31"/>
      <c r="J54" s="234"/>
      <c r="K54" s="30" t="s">
        <v>439</v>
      </c>
      <c r="L54" s="26"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">
        <v>439</v>
      </c>
      <c r="I55" s="31"/>
      <c r="J55" s="28"/>
      <c r="K55" s="30" t="s">
        <v>439</v>
      </c>
      <c r="L55" s="26">
        <v>0</v>
      </c>
      <c r="M55" s="43"/>
    </row>
    <row r="56" spans="1:14">
      <c r="A56" s="27" t="s">
        <v>63</v>
      </c>
      <c r="B56" s="21"/>
      <c r="C56" s="28">
        <v>0</v>
      </c>
      <c r="D56" s="29"/>
      <c r="E56" s="28">
        <v>0</v>
      </c>
      <c r="F56" s="29"/>
      <c r="G56" s="28">
        <v>0</v>
      </c>
      <c r="H56" s="30">
        <v>0</v>
      </c>
      <c r="I56" s="31"/>
      <c r="J56" s="28">
        <v>0</v>
      </c>
      <c r="K56" s="30">
        <v>0</v>
      </c>
      <c r="L56" s="26">
        <v>0</v>
      </c>
    </row>
    <row r="57" spans="1:14" hidden="1">
      <c r="A57" s="27" t="s">
        <v>64</v>
      </c>
      <c r="B57" s="21"/>
      <c r="C57" s="28">
        <v>0</v>
      </c>
      <c r="D57" s="29"/>
      <c r="E57" s="28">
        <v>0</v>
      </c>
      <c r="F57" s="29"/>
      <c r="G57" s="28">
        <v>0</v>
      </c>
      <c r="H57" s="30">
        <v>0</v>
      </c>
      <c r="I57" s="31"/>
      <c r="J57" s="28">
        <v>0</v>
      </c>
      <c r="K57" s="30">
        <v>0</v>
      </c>
      <c r="L57" s="26"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">
        <v>439</v>
      </c>
      <c r="I58" s="31"/>
      <c r="J58" s="28"/>
      <c r="K58" s="30" t="s">
        <v>439</v>
      </c>
      <c r="L58" s="26"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">
        <v>439</v>
      </c>
      <c r="I59" s="31"/>
      <c r="J59" s="28"/>
      <c r="K59" s="30" t="s">
        <v>439</v>
      </c>
      <c r="L59" s="26">
        <v>0</v>
      </c>
    </row>
    <row r="60" spans="1:14">
      <c r="A60" s="27" t="s">
        <v>67</v>
      </c>
      <c r="B60" s="21"/>
      <c r="C60" s="28">
        <v>0</v>
      </c>
      <c r="D60" s="29"/>
      <c r="E60" s="28">
        <v>0</v>
      </c>
      <c r="F60" s="29"/>
      <c r="G60" s="28">
        <v>0</v>
      </c>
      <c r="H60" s="30">
        <v>0</v>
      </c>
      <c r="I60" s="31"/>
      <c r="J60" s="28">
        <v>0</v>
      </c>
      <c r="K60" s="30">
        <v>0</v>
      </c>
      <c r="L60" s="26"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v>0</v>
      </c>
      <c r="I61" s="31"/>
      <c r="J61" s="28">
        <v>0</v>
      </c>
      <c r="K61" s="30">
        <v>0</v>
      </c>
      <c r="L61" s="26"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v>0</v>
      </c>
      <c r="I62" s="31"/>
      <c r="J62" s="28">
        <v>0</v>
      </c>
      <c r="K62" s="30">
        <v>0</v>
      </c>
      <c r="L62" s="26"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">
        <v>439</v>
      </c>
      <c r="I63" s="31"/>
      <c r="J63" s="28"/>
      <c r="K63" s="30" t="s">
        <v>439</v>
      </c>
      <c r="L63" s="26"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">
        <v>439</v>
      </c>
      <c r="I64" s="31"/>
      <c r="J64" s="28"/>
      <c r="K64" s="30" t="s">
        <v>439</v>
      </c>
      <c r="L64" s="26">
        <v>0</v>
      </c>
    </row>
    <row r="65" spans="1:14" hidden="1">
      <c r="A65" s="27" t="s">
        <v>72</v>
      </c>
      <c r="B65" s="21"/>
      <c r="C65" s="28">
        <v>0</v>
      </c>
      <c r="D65" s="29"/>
      <c r="E65" s="28">
        <v>0</v>
      </c>
      <c r="F65" s="29"/>
      <c r="G65" s="28">
        <v>0</v>
      </c>
      <c r="H65" s="30">
        <v>0</v>
      </c>
      <c r="I65" s="31"/>
      <c r="J65" s="28">
        <v>0</v>
      </c>
      <c r="K65" s="30">
        <v>0</v>
      </c>
      <c r="L65" s="26"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">
        <v>439</v>
      </c>
      <c r="I66" s="31"/>
      <c r="J66" s="28"/>
      <c r="K66" s="30" t="s">
        <v>439</v>
      </c>
      <c r="L66" s="26"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">
        <v>439</v>
      </c>
      <c r="I67" s="31"/>
      <c r="J67" s="28"/>
      <c r="K67" s="30" t="s">
        <v>439</v>
      </c>
      <c r="L67" s="26"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">
        <v>439</v>
      </c>
      <c r="I68" s="31"/>
      <c r="J68" s="28"/>
      <c r="K68" s="30" t="s">
        <v>439</v>
      </c>
      <c r="L68" s="26"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">
        <v>439</v>
      </c>
      <c r="I69" s="31"/>
      <c r="J69" s="28"/>
      <c r="K69" s="30" t="s">
        <v>439</v>
      </c>
      <c r="L69" s="26"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">
        <v>439</v>
      </c>
      <c r="I70" s="31"/>
      <c r="J70" s="28"/>
      <c r="K70" s="30" t="s">
        <v>439</v>
      </c>
      <c r="L70" s="26"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">
        <v>439</v>
      </c>
      <c r="I71" s="31"/>
      <c r="J71" s="28"/>
      <c r="K71" s="30" t="s">
        <v>439</v>
      </c>
      <c r="L71" s="26"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">
        <v>439</v>
      </c>
      <c r="I72" s="31"/>
      <c r="J72" s="28"/>
      <c r="K72" s="30" t="s">
        <v>439</v>
      </c>
      <c r="L72" s="26"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">
        <v>439</v>
      </c>
      <c r="I73" s="31"/>
      <c r="J73" s="28"/>
      <c r="K73" s="30" t="s">
        <v>439</v>
      </c>
      <c r="L73" s="26">
        <v>0</v>
      </c>
    </row>
    <row r="74" spans="1:14" hidden="1">
      <c r="A74" s="27" t="s">
        <v>75</v>
      </c>
      <c r="B74" s="21"/>
      <c r="C74" s="28">
        <v>0</v>
      </c>
      <c r="D74" s="29"/>
      <c r="E74" s="28">
        <v>0</v>
      </c>
      <c r="F74" s="29"/>
      <c r="G74" s="28">
        <v>0</v>
      </c>
      <c r="H74" s="30">
        <v>0</v>
      </c>
      <c r="I74" s="31"/>
      <c r="J74" s="28">
        <v>0</v>
      </c>
      <c r="K74" s="30">
        <v>0</v>
      </c>
      <c r="L74" s="26"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">
        <v>439</v>
      </c>
      <c r="I75" s="31"/>
      <c r="J75" s="28"/>
      <c r="K75" s="30" t="s">
        <v>439</v>
      </c>
      <c r="L75" s="26"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">
        <v>439</v>
      </c>
      <c r="I76" s="31"/>
      <c r="J76" s="28"/>
      <c r="K76" s="30" t="s">
        <v>439</v>
      </c>
      <c r="L76" s="26"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">
        <v>439</v>
      </c>
      <c r="I77" s="31"/>
      <c r="J77" s="28"/>
      <c r="K77" s="30" t="s">
        <v>439</v>
      </c>
      <c r="L77" s="26"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">
        <v>439</v>
      </c>
      <c r="I78" s="31"/>
      <c r="J78" s="43"/>
      <c r="K78" s="30" t="s">
        <v>439</v>
      </c>
      <c r="L78" s="26"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">
        <v>439</v>
      </c>
      <c r="I79" s="31"/>
      <c r="J79" s="28"/>
      <c r="K79" s="30" t="s">
        <v>439</v>
      </c>
      <c r="L79" s="26">
        <v>0</v>
      </c>
      <c r="M79" s="43"/>
      <c r="N79" s="43"/>
    </row>
    <row r="80" spans="1:14" ht="13.15" customHeight="1">
      <c r="A80" s="36" t="s">
        <v>81</v>
      </c>
      <c r="B80" s="21"/>
      <c r="C80" s="28">
        <v>64991060</v>
      </c>
      <c r="D80" s="29"/>
      <c r="E80" s="28">
        <v>64991060</v>
      </c>
      <c r="F80" s="29"/>
      <c r="G80" s="28">
        <v>11573584.439999999</v>
      </c>
      <c r="H80" s="37">
        <v>0.17807963803021523</v>
      </c>
      <c r="I80" s="31"/>
      <c r="J80" s="28">
        <v>54690231.350000001</v>
      </c>
      <c r="K80" s="37">
        <v>0.84150391376906308</v>
      </c>
      <c r="L80" s="26">
        <v>10300828.649999999</v>
      </c>
    </row>
    <row r="81" spans="1:14">
      <c r="A81" s="38" t="s">
        <v>82</v>
      </c>
      <c r="B81" s="41"/>
      <c r="C81" s="40">
        <v>135835711</v>
      </c>
      <c r="D81" s="39"/>
      <c r="E81" s="40">
        <v>135835711</v>
      </c>
      <c r="F81" s="39"/>
      <c r="G81" s="40">
        <v>24455003.810000002</v>
      </c>
      <c r="H81" s="24">
        <v>0.18003368650236609</v>
      </c>
      <c r="I81" s="41"/>
      <c r="J81" s="40">
        <v>114496319.72</v>
      </c>
      <c r="K81" s="30">
        <v>0.842902936768962</v>
      </c>
      <c r="L81" s="42">
        <v>21339391.280000001</v>
      </c>
      <c r="N81" s="43"/>
    </row>
    <row r="82" spans="1:14">
      <c r="A82" s="44" t="s">
        <v>83</v>
      </c>
      <c r="B82" s="45"/>
      <c r="C82" s="22">
        <v>0</v>
      </c>
      <c r="D82" s="23"/>
      <c r="E82" s="22">
        <v>0</v>
      </c>
      <c r="F82" s="43"/>
      <c r="G82" s="43">
        <v>0</v>
      </c>
      <c r="H82" s="24">
        <v>0</v>
      </c>
      <c r="I82" s="46"/>
      <c r="J82" s="47">
        <v>0</v>
      </c>
      <c r="K82" s="48">
        <v>0</v>
      </c>
      <c r="L82" s="26">
        <v>0</v>
      </c>
      <c r="N82" s="43"/>
    </row>
    <row r="83" spans="1:14" hidden="1">
      <c r="A83" s="27" t="s">
        <v>84</v>
      </c>
      <c r="B83" s="21"/>
      <c r="C83" s="28">
        <v>0</v>
      </c>
      <c r="D83" s="29"/>
      <c r="E83" s="28">
        <v>0</v>
      </c>
      <c r="F83" s="43"/>
      <c r="G83" s="43">
        <v>0</v>
      </c>
      <c r="H83" s="24">
        <v>0</v>
      </c>
      <c r="I83" s="46"/>
      <c r="J83" s="43">
        <v>0</v>
      </c>
      <c r="K83" s="30">
        <v>0</v>
      </c>
      <c r="L83" s="26"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">
        <v>439</v>
      </c>
      <c r="I84" s="46"/>
      <c r="J84" s="43"/>
      <c r="K84" s="30" t="s">
        <v>439</v>
      </c>
      <c r="L84" s="26"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">
        <v>439</v>
      </c>
      <c r="I85" s="46"/>
      <c r="J85" s="43"/>
      <c r="K85" s="30" t="s">
        <v>439</v>
      </c>
      <c r="L85" s="26">
        <v>0</v>
      </c>
    </row>
    <row r="86" spans="1:14" hidden="1">
      <c r="A86" s="27" t="s">
        <v>87</v>
      </c>
      <c r="B86" s="21"/>
      <c r="C86" s="28">
        <v>0</v>
      </c>
      <c r="D86" s="29"/>
      <c r="E86" s="28">
        <v>0</v>
      </c>
      <c r="F86" s="43"/>
      <c r="G86" s="43">
        <v>0</v>
      </c>
      <c r="H86" s="24">
        <v>0</v>
      </c>
      <c r="I86" s="46"/>
      <c r="J86" s="43">
        <v>0</v>
      </c>
      <c r="K86" s="30">
        <v>0</v>
      </c>
      <c r="L86" s="26"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">
        <v>439</v>
      </c>
      <c r="I87" s="46"/>
      <c r="J87" s="43"/>
      <c r="K87" s="30" t="s">
        <v>439</v>
      </c>
      <c r="L87" s="26"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">
        <v>439</v>
      </c>
      <c r="I88" s="46"/>
      <c r="J88" s="53"/>
      <c r="K88" s="30" t="s">
        <v>439</v>
      </c>
      <c r="L88" s="26">
        <v>0</v>
      </c>
    </row>
    <row r="89" spans="1:14">
      <c r="A89" s="38" t="s">
        <v>88</v>
      </c>
      <c r="B89" s="54"/>
      <c r="C89" s="40">
        <v>135835711</v>
      </c>
      <c r="D89" s="55"/>
      <c r="E89" s="40">
        <v>135835711</v>
      </c>
      <c r="F89" s="55"/>
      <c r="G89" s="40">
        <v>24455003.810000002</v>
      </c>
      <c r="H89" s="24">
        <v>0.18003368650236609</v>
      </c>
      <c r="I89" s="56"/>
      <c r="J89" s="40">
        <v>114496319.72</v>
      </c>
      <c r="K89" s="48">
        <v>0.842902936768962</v>
      </c>
      <c r="L89" s="42">
        <v>21339391.280000001</v>
      </c>
      <c r="M89" s="57"/>
      <c r="N89" s="43"/>
    </row>
    <row r="90" spans="1:14" ht="15" customHeight="1">
      <c r="A90" s="38" t="s">
        <v>89</v>
      </c>
      <c r="B90" s="289">
        <v>653018142</v>
      </c>
      <c r="C90" s="290"/>
      <c r="D90" s="291"/>
      <c r="E90" s="291"/>
      <c r="F90" s="291"/>
      <c r="G90" s="291"/>
      <c r="H90" s="58"/>
      <c r="I90" s="292">
        <v>627308047.62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v>788853853</v>
      </c>
      <c r="D91" s="293">
        <v>135835711</v>
      </c>
      <c r="E91" s="293"/>
      <c r="F91" s="293">
        <v>24455003.810000002</v>
      </c>
      <c r="G91" s="293"/>
      <c r="H91" s="228"/>
      <c r="I91" s="229"/>
      <c r="J91" s="271">
        <v>741804367.34000003</v>
      </c>
      <c r="K91" s="228"/>
      <c r="L91" s="272">
        <v>21339391.280000001</v>
      </c>
    </row>
    <row r="92" spans="1:14">
      <c r="A92" s="61" t="s">
        <v>91</v>
      </c>
      <c r="B92" s="294">
        <v>0</v>
      </c>
      <c r="C92" s="294"/>
      <c r="D92" s="295">
        <v>272470592.5</v>
      </c>
      <c r="E92" s="295"/>
      <c r="F92" s="291"/>
      <c r="G92" s="291"/>
      <c r="H92" s="63"/>
      <c r="I92" s="64"/>
      <c r="J92" s="65"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272470592.5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v>718329980</v>
      </c>
      <c r="C101" s="236">
        <v>990800572.50000012</v>
      </c>
      <c r="D101" s="237">
        <v>145605139.77000001</v>
      </c>
      <c r="E101" s="238">
        <v>710993664.61999989</v>
      </c>
      <c r="F101" s="238">
        <v>279806907.88000023</v>
      </c>
      <c r="G101" s="239">
        <v>152997636.19</v>
      </c>
      <c r="H101" s="238">
        <v>686472541.93000007</v>
      </c>
      <c r="I101" s="238">
        <v>304328030.57000005</v>
      </c>
      <c r="J101" s="238">
        <v>686426443.20000005</v>
      </c>
      <c r="K101" s="23"/>
      <c r="L101" s="240">
        <v>0</v>
      </c>
      <c r="M101" s="43"/>
    </row>
    <row r="102" spans="1:13">
      <c r="A102" s="35" t="s">
        <v>114</v>
      </c>
      <c r="B102" s="235">
        <v>715831894</v>
      </c>
      <c r="C102" s="238">
        <v>973549321.93000007</v>
      </c>
      <c r="D102" s="241">
        <v>146961949.5</v>
      </c>
      <c r="E102" s="238">
        <v>704344090.05999994</v>
      </c>
      <c r="F102" s="238">
        <v>269205231.87000012</v>
      </c>
      <c r="G102" s="242">
        <v>152111758.13999999</v>
      </c>
      <c r="H102" s="238">
        <v>684166633.74000001</v>
      </c>
      <c r="I102" s="238">
        <v>289382688.19000006</v>
      </c>
      <c r="J102" s="238">
        <v>684120535.00999999</v>
      </c>
      <c r="K102" s="29"/>
      <c r="L102" s="243">
        <v>0</v>
      </c>
      <c r="M102" s="43"/>
    </row>
    <row r="103" spans="1:13" s="2" customFormat="1">
      <c r="A103" s="35" t="s">
        <v>115</v>
      </c>
      <c r="B103" s="235">
        <v>464046714</v>
      </c>
      <c r="C103" s="238">
        <v>562569132.09000003</v>
      </c>
      <c r="D103" s="241">
        <v>79272217.680000007</v>
      </c>
      <c r="E103" s="241">
        <v>390993888.06</v>
      </c>
      <c r="F103" s="238">
        <v>171575244.03000003</v>
      </c>
      <c r="G103" s="242">
        <v>80515323.640000001</v>
      </c>
      <c r="H103" s="242">
        <v>390380442.25</v>
      </c>
      <c r="I103" s="238">
        <v>172188689.84000003</v>
      </c>
      <c r="J103" s="238">
        <v>390380442.25</v>
      </c>
      <c r="K103" s="29"/>
      <c r="L103" s="243"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v>0</v>
      </c>
      <c r="G104" s="242"/>
      <c r="H104" s="238"/>
      <c r="I104" s="238"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v>251785180</v>
      </c>
      <c r="C105" s="238">
        <v>410980189.83999997</v>
      </c>
      <c r="D105" s="241">
        <v>67689731.819999993</v>
      </c>
      <c r="E105" s="241">
        <v>313350202</v>
      </c>
      <c r="F105" s="238">
        <v>97629987.839999974</v>
      </c>
      <c r="G105" s="242">
        <v>71596434.5</v>
      </c>
      <c r="H105" s="238">
        <v>293786191.49000001</v>
      </c>
      <c r="I105" s="238">
        <v>117193998.34999996</v>
      </c>
      <c r="J105" s="238">
        <v>293740092.75999999</v>
      </c>
      <c r="K105" s="29"/>
      <c r="L105" s="243"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v>0</v>
      </c>
      <c r="G106" s="242"/>
      <c r="H106" s="238"/>
      <c r="I106" s="238"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251785180</v>
      </c>
      <c r="C107" s="238">
        <v>410980189.83999997</v>
      </c>
      <c r="D107" s="241">
        <v>67689731.819999993</v>
      </c>
      <c r="E107" s="241">
        <v>313350202</v>
      </c>
      <c r="F107" s="238">
        <v>97629987.839999974</v>
      </c>
      <c r="G107" s="242">
        <v>71596434.5</v>
      </c>
      <c r="H107" s="242">
        <v>293786191.49000001</v>
      </c>
      <c r="I107" s="238">
        <v>117193998.34999996</v>
      </c>
      <c r="J107" s="238">
        <v>293740092.75999999</v>
      </c>
      <c r="K107" s="29"/>
      <c r="L107" s="243">
        <v>0</v>
      </c>
      <c r="M107" s="43"/>
    </row>
    <row r="108" spans="1:13" s="2" customFormat="1">
      <c r="A108" s="35" t="s">
        <v>120</v>
      </c>
      <c r="B108" s="235">
        <v>2498086</v>
      </c>
      <c r="C108" s="238">
        <v>17251250.57</v>
      </c>
      <c r="D108" s="241">
        <v>-1356809.73</v>
      </c>
      <c r="E108" s="241">
        <v>6649574.5599999996</v>
      </c>
      <c r="F108" s="238">
        <v>10601676.010000002</v>
      </c>
      <c r="G108" s="242">
        <v>885878.05</v>
      </c>
      <c r="H108" s="238">
        <v>2305908.19</v>
      </c>
      <c r="I108" s="238">
        <v>14945342.380000001</v>
      </c>
      <c r="J108" s="238">
        <v>2305908.19</v>
      </c>
      <c r="K108" s="29"/>
      <c r="L108" s="243">
        <v>0</v>
      </c>
      <c r="M108" s="43"/>
    </row>
    <row r="109" spans="1:13">
      <c r="A109" s="35" t="s">
        <v>121</v>
      </c>
      <c r="B109" s="235">
        <v>2498086</v>
      </c>
      <c r="C109" s="238">
        <v>17251250.57</v>
      </c>
      <c r="D109" s="241">
        <v>-1356809.73</v>
      </c>
      <c r="E109" s="241">
        <v>6649574.5599999996</v>
      </c>
      <c r="F109" s="238">
        <v>10601676.010000002</v>
      </c>
      <c r="G109" s="242">
        <v>885878.05</v>
      </c>
      <c r="H109" s="238">
        <v>2305908.19</v>
      </c>
      <c r="I109" s="238">
        <v>0</v>
      </c>
      <c r="J109" s="238">
        <v>2305908.19</v>
      </c>
      <c r="K109" s="29"/>
      <c r="L109" s="243"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v>0</v>
      </c>
      <c r="G110" s="242">
        <v>0</v>
      </c>
      <c r="H110" s="238">
        <v>0</v>
      </c>
      <c r="I110" s="238">
        <v>0</v>
      </c>
      <c r="J110" s="238">
        <v>0</v>
      </c>
      <c r="K110" s="29"/>
      <c r="L110" s="243"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v>0</v>
      </c>
      <c r="G111" s="242"/>
      <c r="H111" s="238"/>
      <c r="I111" s="238"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v>0</v>
      </c>
      <c r="G112" s="242"/>
      <c r="H112" s="238"/>
      <c r="I112" s="238"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70523873</v>
      </c>
      <c r="C113" s="235">
        <v>82405456.530000001</v>
      </c>
      <c r="D113" s="246">
        <v>11395463.26</v>
      </c>
      <c r="E113" s="238">
        <v>55399190.439999998</v>
      </c>
      <c r="F113" s="238">
        <v>27006266.090000004</v>
      </c>
      <c r="G113" s="238">
        <v>12072138.83</v>
      </c>
      <c r="H113" s="238">
        <v>55331825.409999996</v>
      </c>
      <c r="I113" s="238">
        <v>27073631.120000005</v>
      </c>
      <c r="J113" s="238">
        <v>55331825.409999996</v>
      </c>
      <c r="K113" s="52"/>
      <c r="L113" s="247">
        <v>0</v>
      </c>
      <c r="M113" s="43"/>
    </row>
    <row r="114" spans="1:14">
      <c r="A114" s="73" t="s">
        <v>126</v>
      </c>
      <c r="B114" s="39">
        <v>788853853</v>
      </c>
      <c r="C114" s="39">
        <v>1073206029.0300001</v>
      </c>
      <c r="D114" s="39">
        <v>157000603.03</v>
      </c>
      <c r="E114" s="39">
        <v>766392855.05999994</v>
      </c>
      <c r="F114" s="88">
        <v>306813173.97000015</v>
      </c>
      <c r="G114" s="39">
        <v>165069775.02000001</v>
      </c>
      <c r="H114" s="39">
        <v>741804367.34000003</v>
      </c>
      <c r="I114" s="88">
        <v>331401661.69000006</v>
      </c>
      <c r="J114" s="39">
        <v>741758268.61000001</v>
      </c>
      <c r="K114" s="39"/>
      <c r="L114" s="248">
        <v>0</v>
      </c>
      <c r="M114" s="43"/>
    </row>
    <row r="115" spans="1:14">
      <c r="A115" s="44" t="s">
        <v>127</v>
      </c>
      <c r="B115" s="23">
        <v>0</v>
      </c>
      <c r="C115" s="23">
        <v>0</v>
      </c>
      <c r="D115" s="23">
        <v>0</v>
      </c>
      <c r="E115" s="23">
        <v>0</v>
      </c>
      <c r="F115" s="89">
        <v>0</v>
      </c>
      <c r="G115" s="23">
        <v>0</v>
      </c>
      <c r="H115" s="23">
        <v>0</v>
      </c>
      <c r="I115" s="89">
        <v>0</v>
      </c>
      <c r="J115" s="23">
        <v>0</v>
      </c>
      <c r="K115" s="23"/>
      <c r="L115" s="240">
        <v>0</v>
      </c>
      <c r="M115" s="43"/>
    </row>
    <row r="116" spans="1:14" hidden="1">
      <c r="A116" s="27" t="s">
        <v>128</v>
      </c>
      <c r="B116" s="29">
        <v>0</v>
      </c>
      <c r="C116" s="29">
        <v>0</v>
      </c>
      <c r="D116" s="29">
        <v>0</v>
      </c>
      <c r="E116" s="29">
        <v>0</v>
      </c>
      <c r="F116" s="89">
        <v>0</v>
      </c>
      <c r="G116" s="29">
        <v>0</v>
      </c>
      <c r="H116" s="29">
        <v>0</v>
      </c>
      <c r="I116" s="89">
        <v>0</v>
      </c>
      <c r="J116" s="29">
        <v>0</v>
      </c>
      <c r="K116" s="29"/>
      <c r="L116" s="28"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v>0</v>
      </c>
      <c r="G117" s="29"/>
      <c r="H117" s="29"/>
      <c r="I117" s="89"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v>0</v>
      </c>
      <c r="G118" s="29"/>
      <c r="H118" s="29"/>
      <c r="I118" s="89"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v>0</v>
      </c>
      <c r="C119" s="29">
        <v>0</v>
      </c>
      <c r="D119" s="29">
        <v>0</v>
      </c>
      <c r="E119" s="29">
        <v>0</v>
      </c>
      <c r="F119" s="89">
        <v>0</v>
      </c>
      <c r="G119" s="29">
        <v>0</v>
      </c>
      <c r="H119" s="29">
        <v>0</v>
      </c>
      <c r="I119" s="89">
        <v>0</v>
      </c>
      <c r="J119" s="29">
        <v>0</v>
      </c>
      <c r="K119" s="29"/>
      <c r="L119" s="28"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v>0</v>
      </c>
      <c r="G120" s="29"/>
      <c r="H120" s="29"/>
      <c r="I120" s="89"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v>0</v>
      </c>
      <c r="G121" s="52"/>
      <c r="H121" s="52"/>
      <c r="I121" s="89">
        <v>0</v>
      </c>
      <c r="J121" s="52"/>
      <c r="K121" s="52"/>
      <c r="L121" s="51"/>
      <c r="M121" s="43"/>
    </row>
    <row r="122" spans="1:14">
      <c r="A122" s="91" t="s">
        <v>132</v>
      </c>
      <c r="B122" s="88">
        <v>788853853</v>
      </c>
      <c r="C122" s="88">
        <v>1073206029.0300001</v>
      </c>
      <c r="D122" s="88">
        <v>157000603.03</v>
      </c>
      <c r="E122" s="88">
        <v>766392855.05999994</v>
      </c>
      <c r="F122" s="88">
        <v>306813173.97000015</v>
      </c>
      <c r="G122" s="88">
        <v>165069775.02000001</v>
      </c>
      <c r="H122" s="88">
        <v>741804367.34000003</v>
      </c>
      <c r="I122" s="88">
        <v>331401661.69000006</v>
      </c>
      <c r="J122" s="88">
        <v>741758268.61000001</v>
      </c>
      <c r="K122" s="39"/>
      <c r="L122" s="40"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v>0</v>
      </c>
      <c r="F123" s="92"/>
      <c r="G123" s="92"/>
      <c r="H123" s="93">
        <v>0</v>
      </c>
      <c r="I123" s="92"/>
      <c r="J123" s="93">
        <v>0</v>
      </c>
      <c r="K123" s="298"/>
      <c r="L123" s="298"/>
    </row>
    <row r="124" spans="1:14">
      <c r="A124" s="94" t="s">
        <v>134</v>
      </c>
      <c r="B124" s="95">
        <v>788853853</v>
      </c>
      <c r="C124" s="95">
        <v>1073206029.0300001</v>
      </c>
      <c r="D124" s="95">
        <v>157000603.03</v>
      </c>
      <c r="E124" s="95">
        <v>766392855.05999994</v>
      </c>
      <c r="F124" s="95">
        <v>306813173.97000015</v>
      </c>
      <c r="G124" s="95">
        <v>165069775.02000001</v>
      </c>
      <c r="H124" s="95">
        <v>741804367.34000003</v>
      </c>
      <c r="I124" s="95">
        <v>331401661.69000006</v>
      </c>
      <c r="J124" s="95">
        <v>741758268.61000001</v>
      </c>
      <c r="K124" s="299"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438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433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v>64991060</v>
      </c>
      <c r="D135" s="22"/>
      <c r="E135" s="22">
        <v>64991060</v>
      </c>
      <c r="F135" s="22"/>
      <c r="G135" s="22">
        <v>11573584.439999999</v>
      </c>
      <c r="H135" s="24">
        <v>0.17807963803021523</v>
      </c>
      <c r="I135" s="25"/>
      <c r="J135" s="22">
        <v>54690231.350000001</v>
      </c>
      <c r="K135" s="267">
        <v>0.84150391376906308</v>
      </c>
      <c r="L135" s="100">
        <v>10300828.649999999</v>
      </c>
    </row>
    <row r="136" spans="1:12" ht="11.25" customHeight="1">
      <c r="A136" s="27" t="s">
        <v>22</v>
      </c>
      <c r="B136" s="101"/>
      <c r="C136" s="28">
        <v>64991060</v>
      </c>
      <c r="D136" s="28"/>
      <c r="E136" s="28">
        <v>64991060</v>
      </c>
      <c r="F136" s="28"/>
      <c r="G136" s="28">
        <v>11573584.439999999</v>
      </c>
      <c r="H136" s="30">
        <v>0.17807963803021523</v>
      </c>
      <c r="I136" s="31"/>
      <c r="J136" s="28">
        <v>54690231.350000001</v>
      </c>
      <c r="K136" s="268">
        <v>0.84150391376906308</v>
      </c>
      <c r="L136" s="26">
        <v>10300828.649999999</v>
      </c>
    </row>
    <row r="137" spans="1:12" ht="11.25" hidden="1" customHeight="1">
      <c r="A137" s="27" t="s">
        <v>139</v>
      </c>
      <c r="B137" s="101"/>
      <c r="C137" s="28">
        <v>0</v>
      </c>
      <c r="D137" s="28"/>
      <c r="E137" s="28">
        <v>0</v>
      </c>
      <c r="F137" s="28"/>
      <c r="G137" s="28">
        <v>0</v>
      </c>
      <c r="H137" s="30" t="e">
        <v>#DIV/0!</v>
      </c>
      <c r="I137" s="31"/>
      <c r="J137" s="28">
        <v>0</v>
      </c>
      <c r="K137" s="268" t="e">
        <v>#DIV/0!</v>
      </c>
      <c r="L137" s="26"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v>#DIV/0!</v>
      </c>
      <c r="I138" s="31"/>
      <c r="J138" s="28"/>
      <c r="K138" s="268" t="e">
        <v>#DIV/0!</v>
      </c>
      <c r="L138" s="26"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v>#DIV/0!</v>
      </c>
      <c r="I139" s="31"/>
      <c r="J139" s="28"/>
      <c r="K139" s="268" t="e">
        <v>#DIV/0!</v>
      </c>
      <c r="L139" s="26"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v>#DIV/0!</v>
      </c>
      <c r="I140" s="31"/>
      <c r="J140" s="28"/>
      <c r="K140" s="268" t="e">
        <v>#DIV/0!</v>
      </c>
      <c r="L140" s="26">
        <v>0</v>
      </c>
    </row>
    <row r="141" spans="1:12" ht="11.25" customHeight="1">
      <c r="A141" s="27" t="s">
        <v>27</v>
      </c>
      <c r="B141" s="101"/>
      <c r="C141" s="28">
        <v>64991060</v>
      </c>
      <c r="D141" s="28"/>
      <c r="E141" s="28">
        <v>64991060</v>
      </c>
      <c r="F141" s="28"/>
      <c r="G141" s="28">
        <v>11573584.439999999</v>
      </c>
      <c r="H141" s="30">
        <v>0.17807963803021523</v>
      </c>
      <c r="I141" s="31"/>
      <c r="J141" s="28">
        <v>54690231.350000001</v>
      </c>
      <c r="K141" s="268">
        <v>0.84150391376906308</v>
      </c>
      <c r="L141" s="26">
        <v>10300828.649999999</v>
      </c>
    </row>
    <row r="142" spans="1:12" ht="11.25" customHeight="1">
      <c r="A142" s="90" t="s">
        <v>28</v>
      </c>
      <c r="B142" s="103"/>
      <c r="C142" s="51">
        <v>64991060</v>
      </c>
      <c r="D142" s="51"/>
      <c r="E142" s="51">
        <v>64991060</v>
      </c>
      <c r="F142" s="51"/>
      <c r="G142" s="28">
        <v>11573584.439999999</v>
      </c>
      <c r="H142" s="37">
        <v>0.17807963803021523</v>
      </c>
      <c r="I142" s="104"/>
      <c r="J142" s="28">
        <v>54690231.350000001</v>
      </c>
      <c r="K142" s="269">
        <v>0.84150391376906308</v>
      </c>
      <c r="L142" s="105">
        <v>10300828.649999999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ref="H143:H166" si="0">G143/E143</f>
        <v>#DIV/0!</v>
      </c>
      <c r="I143" s="31"/>
      <c r="J143" s="28"/>
      <c r="K143" s="102" t="e">
        <f t="shared" ref="K143:K166" si="1">J143/E143</f>
        <v>#DIV/0!</v>
      </c>
      <c r="L143" s="26">
        <f t="shared" ref="L143:L166" si="2">E143-J143</f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0"/>
        <v>#DIV/0!</v>
      </c>
      <c r="I144" s="31"/>
      <c r="J144" s="28"/>
      <c r="K144" s="102" t="e">
        <f t="shared" si="1"/>
        <v>#DIV/0!</v>
      </c>
      <c r="L144" s="26">
        <f t="shared" si="2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0"/>
        <v>#DIV/0!</v>
      </c>
      <c r="I145" s="31"/>
      <c r="J145" s="28"/>
      <c r="K145" s="102" t="e">
        <f t="shared" si="1"/>
        <v>#DIV/0!</v>
      </c>
      <c r="L145" s="26">
        <f t="shared" si="2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0"/>
        <v>#DIV/0!</v>
      </c>
      <c r="I146" s="31"/>
      <c r="J146" s="28">
        <f>SUM(J147:J153)</f>
        <v>0</v>
      </c>
      <c r="K146" s="102" t="e">
        <f t="shared" si="1"/>
        <v>#DIV/0!</v>
      </c>
      <c r="L146" s="26">
        <f t="shared" si="2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0"/>
        <v>#DIV/0!</v>
      </c>
      <c r="I147" s="31"/>
      <c r="J147" s="28"/>
      <c r="K147" s="102" t="e">
        <f t="shared" si="1"/>
        <v>#DIV/0!</v>
      </c>
      <c r="L147" s="26">
        <f t="shared" si="2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0"/>
        <v>#DIV/0!</v>
      </c>
      <c r="I148" s="31"/>
      <c r="J148" s="28"/>
      <c r="K148" s="102" t="e">
        <f t="shared" si="1"/>
        <v>#DIV/0!</v>
      </c>
      <c r="L148" s="26">
        <f t="shared" si="2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0"/>
        <v>#DIV/0!</v>
      </c>
      <c r="I149" s="31"/>
      <c r="J149" s="28"/>
      <c r="K149" s="102" t="e">
        <f t="shared" si="1"/>
        <v>#DIV/0!</v>
      </c>
      <c r="L149" s="26">
        <f t="shared" si="2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0"/>
        <v>#DIV/0!</v>
      </c>
      <c r="I150" s="31"/>
      <c r="J150" s="28"/>
      <c r="K150" s="102" t="e">
        <f t="shared" si="1"/>
        <v>#DIV/0!</v>
      </c>
      <c r="L150" s="26">
        <f t="shared" si="2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0"/>
        <v>#DIV/0!</v>
      </c>
      <c r="I151" s="31"/>
      <c r="J151" s="28"/>
      <c r="K151" s="102" t="e">
        <f t="shared" si="1"/>
        <v>#DIV/0!</v>
      </c>
      <c r="L151" s="26">
        <f t="shared" si="2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0"/>
        <v>#DIV/0!</v>
      </c>
      <c r="I152" s="31"/>
      <c r="J152" s="28"/>
      <c r="K152" s="102" t="e">
        <f t="shared" si="1"/>
        <v>#DIV/0!</v>
      </c>
      <c r="L152" s="26">
        <f t="shared" si="2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0"/>
        <v>#DIV/0!</v>
      </c>
      <c r="I153" s="31"/>
      <c r="J153" s="28"/>
      <c r="K153" s="102" t="e">
        <f t="shared" si="1"/>
        <v>#DIV/0!</v>
      </c>
      <c r="L153" s="26">
        <f t="shared" si="2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0"/>
        <v>#DIV/0!</v>
      </c>
      <c r="I154" s="31"/>
      <c r="J154" s="28"/>
      <c r="K154" s="102" t="e">
        <f t="shared" si="1"/>
        <v>#DIV/0!</v>
      </c>
      <c r="L154" s="26">
        <f t="shared" si="2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0"/>
        <v>#DIV/0!</v>
      </c>
      <c r="I155" s="31"/>
      <c r="J155" s="28"/>
      <c r="K155" s="102" t="e">
        <f t="shared" si="1"/>
        <v>#DIV/0!</v>
      </c>
      <c r="L155" s="26">
        <f t="shared" si="2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0"/>
        <v>#DIV/0!</v>
      </c>
      <c r="I156" s="31"/>
      <c r="J156" s="28">
        <f>SUM(J157:J161)</f>
        <v>0</v>
      </c>
      <c r="K156" s="102" t="e">
        <f t="shared" si="1"/>
        <v>#DIV/0!</v>
      </c>
      <c r="L156" s="26">
        <f t="shared" si="2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0"/>
        <v>#DIV/0!</v>
      </c>
      <c r="I157" s="31"/>
      <c r="J157" s="28"/>
      <c r="K157" s="102" t="e">
        <f t="shared" si="1"/>
        <v>#DIV/0!</v>
      </c>
      <c r="L157" s="26">
        <f t="shared" si="2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0"/>
        <v>#DIV/0!</v>
      </c>
      <c r="I158" s="31"/>
      <c r="J158" s="28"/>
      <c r="K158" s="102" t="e">
        <f t="shared" si="1"/>
        <v>#DIV/0!</v>
      </c>
      <c r="L158" s="26">
        <f t="shared" si="2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0"/>
        <v>#DIV/0!</v>
      </c>
      <c r="I159" s="31"/>
      <c r="J159" s="28"/>
      <c r="K159" s="102" t="e">
        <f t="shared" si="1"/>
        <v>#DIV/0!</v>
      </c>
      <c r="L159" s="26">
        <f t="shared" si="2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0"/>
        <v>#DIV/0!</v>
      </c>
      <c r="I160" s="31"/>
      <c r="J160" s="28"/>
      <c r="K160" s="102" t="e">
        <f t="shared" si="1"/>
        <v>#DIV/0!</v>
      </c>
      <c r="L160" s="26">
        <f t="shared" si="2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0"/>
        <v>#DIV/0!</v>
      </c>
      <c r="I161" s="31"/>
      <c r="J161" s="28"/>
      <c r="K161" s="102" t="e">
        <f t="shared" si="1"/>
        <v>#DIV/0!</v>
      </c>
      <c r="L161" s="26">
        <f t="shared" si="2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0"/>
        <v>#DIV/0!</v>
      </c>
      <c r="I162" s="31"/>
      <c r="J162" s="28">
        <f>SUM(J163:J170)</f>
        <v>0</v>
      </c>
      <c r="K162" s="102" t="e">
        <f t="shared" si="1"/>
        <v>#DIV/0!</v>
      </c>
      <c r="L162" s="26">
        <f t="shared" si="2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0"/>
        <v>#DIV/0!</v>
      </c>
      <c r="I163" s="31"/>
      <c r="J163" s="28"/>
      <c r="K163" s="102" t="e">
        <f t="shared" si="1"/>
        <v>#DIV/0!</v>
      </c>
      <c r="L163" s="26">
        <f t="shared" si="2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0"/>
        <v>#DIV/0!</v>
      </c>
      <c r="I164" s="31"/>
      <c r="J164" s="28"/>
      <c r="K164" s="102" t="e">
        <f t="shared" si="1"/>
        <v>#DIV/0!</v>
      </c>
      <c r="L164" s="26">
        <f t="shared" si="2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0"/>
        <v>#DIV/0!</v>
      </c>
      <c r="I165" s="31"/>
      <c r="J165" s="28"/>
      <c r="K165" s="102" t="e">
        <f t="shared" si="1"/>
        <v>#DIV/0!</v>
      </c>
      <c r="L165" s="26">
        <f t="shared" si="2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0"/>
        <v>#DIV/0!</v>
      </c>
      <c r="I166" s="31"/>
      <c r="J166" s="28"/>
      <c r="K166" s="102" t="e">
        <f t="shared" si="1"/>
        <v>#DIV/0!</v>
      </c>
      <c r="L166" s="26">
        <f t="shared" si="2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3">G167/E167</f>
        <v>#DIV/0!</v>
      </c>
      <c r="I167" s="31"/>
      <c r="J167" s="28"/>
      <c r="K167" s="102" t="e">
        <f t="shared" ref="K167:K198" si="4">J167/E167</f>
        <v>#DIV/0!</v>
      </c>
      <c r="L167" s="26">
        <f t="shared" ref="L167:L198" si="5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3"/>
        <v>#DIV/0!</v>
      </c>
      <c r="I168" s="31"/>
      <c r="J168" s="28"/>
      <c r="K168" s="102" t="e">
        <f t="shared" si="4"/>
        <v>#DIV/0!</v>
      </c>
      <c r="L168" s="26">
        <f t="shared" si="5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3"/>
        <v>#DIV/0!</v>
      </c>
      <c r="I169" s="34"/>
      <c r="J169" s="33"/>
      <c r="K169" s="102" t="e">
        <f t="shared" si="4"/>
        <v>#DIV/0!</v>
      </c>
      <c r="L169" s="26">
        <f t="shared" si="5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3"/>
        <v>#DIV/0!</v>
      </c>
      <c r="I170" s="34"/>
      <c r="J170" s="33"/>
      <c r="K170" s="102" t="e">
        <f t="shared" si="4"/>
        <v>#DIV/0!</v>
      </c>
      <c r="L170" s="26">
        <f t="shared" si="5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3"/>
        <v>#DIV/0!</v>
      </c>
      <c r="I171" s="31"/>
      <c r="J171" s="28">
        <f>SUM(J172:J175)</f>
        <v>0</v>
      </c>
      <c r="K171" s="102" t="e">
        <f t="shared" si="4"/>
        <v>#DIV/0!</v>
      </c>
      <c r="L171" s="26">
        <f t="shared" si="5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3"/>
        <v>#DIV/0!</v>
      </c>
      <c r="I172" s="31"/>
      <c r="J172" s="28"/>
      <c r="K172" s="102" t="e">
        <f t="shared" si="4"/>
        <v>#DIV/0!</v>
      </c>
      <c r="L172" s="26">
        <f t="shared" si="5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3"/>
        <v>#DIV/0!</v>
      </c>
      <c r="I173" s="31"/>
      <c r="J173" s="28"/>
      <c r="K173" s="102" t="e">
        <f t="shared" si="4"/>
        <v>#DIV/0!</v>
      </c>
      <c r="L173" s="26">
        <f t="shared" si="5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3"/>
        <v>#DIV/0!</v>
      </c>
      <c r="I174" s="31"/>
      <c r="J174" s="28"/>
      <c r="K174" s="102" t="e">
        <f t="shared" si="4"/>
        <v>#DIV/0!</v>
      </c>
      <c r="L174" s="26">
        <f t="shared" si="5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3"/>
        <v>#DIV/0!</v>
      </c>
      <c r="I175" s="31"/>
      <c r="J175" s="28"/>
      <c r="K175" s="102" t="e">
        <f t="shared" si="4"/>
        <v>#DIV/0!</v>
      </c>
      <c r="L175" s="26">
        <f t="shared" si="5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3"/>
        <v>#DIV/0!</v>
      </c>
      <c r="I176" s="31"/>
      <c r="J176" s="28">
        <f>SUM(J177,J180,J184,J185,J194)</f>
        <v>0</v>
      </c>
      <c r="K176" s="102" t="e">
        <f t="shared" si="4"/>
        <v>#DIV/0!</v>
      </c>
      <c r="L176" s="26">
        <f t="shared" si="5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3"/>
        <v>#DIV/0!</v>
      </c>
      <c r="I177" s="31"/>
      <c r="J177" s="28">
        <f>SUM(J178:J179)</f>
        <v>0</v>
      </c>
      <c r="K177" s="102" t="e">
        <f t="shared" si="4"/>
        <v>#DIV/0!</v>
      </c>
      <c r="L177" s="26">
        <f t="shared" si="5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3"/>
        <v>#DIV/0!</v>
      </c>
      <c r="I178" s="31"/>
      <c r="J178" s="28"/>
      <c r="K178" s="102" t="e">
        <f t="shared" si="4"/>
        <v>#DIV/0!</v>
      </c>
      <c r="L178" s="26">
        <f t="shared" si="5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3"/>
        <v>#DIV/0!</v>
      </c>
      <c r="I179" s="31"/>
      <c r="J179" s="28"/>
      <c r="K179" s="102" t="e">
        <f t="shared" si="4"/>
        <v>#DIV/0!</v>
      </c>
      <c r="L179" s="26">
        <f t="shared" si="5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3"/>
        <v>#DIV/0!</v>
      </c>
      <c r="I180" s="31"/>
      <c r="J180" s="28">
        <f>SUM(J181:J183)</f>
        <v>0</v>
      </c>
      <c r="K180" s="102" t="e">
        <f t="shared" si="4"/>
        <v>#DIV/0!</v>
      </c>
      <c r="L180" s="26">
        <f t="shared" si="5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3"/>
        <v>#DIV/0!</v>
      </c>
      <c r="I181" s="31"/>
      <c r="J181" s="28"/>
      <c r="K181" s="102" t="e">
        <f t="shared" si="4"/>
        <v>#DIV/0!</v>
      </c>
      <c r="L181" s="26">
        <f t="shared" si="5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3"/>
        <v>#DIV/0!</v>
      </c>
      <c r="I182" s="31"/>
      <c r="J182" s="28"/>
      <c r="K182" s="102" t="e">
        <f t="shared" si="4"/>
        <v>#DIV/0!</v>
      </c>
      <c r="L182" s="26">
        <f t="shared" si="5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3"/>
        <v>#DIV/0!</v>
      </c>
      <c r="I183" s="31"/>
      <c r="J183" s="28"/>
      <c r="K183" s="102" t="e">
        <f t="shared" si="4"/>
        <v>#DIV/0!</v>
      </c>
      <c r="L183" s="26">
        <f t="shared" si="5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3"/>
        <v>#DIV/0!</v>
      </c>
      <c r="I184" s="31"/>
      <c r="J184" s="28"/>
      <c r="K184" s="102" t="e">
        <f t="shared" si="4"/>
        <v>#DIV/0!</v>
      </c>
      <c r="L184" s="26">
        <f t="shared" si="5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3"/>
        <v>#DIV/0!</v>
      </c>
      <c r="I185" s="31"/>
      <c r="J185" s="28">
        <f>SUM(J186:J193)</f>
        <v>0</v>
      </c>
      <c r="K185" s="102" t="e">
        <f t="shared" si="4"/>
        <v>#DIV/0!</v>
      </c>
      <c r="L185" s="26">
        <f t="shared" si="5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3"/>
        <v>#DIV/0!</v>
      </c>
      <c r="I186" s="31"/>
      <c r="J186" s="28"/>
      <c r="K186" s="102" t="e">
        <f t="shared" si="4"/>
        <v>#DIV/0!</v>
      </c>
      <c r="L186" s="26">
        <f t="shared" si="5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3"/>
        <v>#DIV/0!</v>
      </c>
      <c r="I187" s="31"/>
      <c r="J187" s="28"/>
      <c r="K187" s="102" t="e">
        <f t="shared" si="4"/>
        <v>#DIV/0!</v>
      </c>
      <c r="L187" s="26">
        <f t="shared" si="5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3"/>
        <v>#DIV/0!</v>
      </c>
      <c r="I188" s="31"/>
      <c r="J188" s="28"/>
      <c r="K188" s="102" t="e">
        <f t="shared" si="4"/>
        <v>#DIV/0!</v>
      </c>
      <c r="L188" s="26">
        <f t="shared" si="5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3"/>
        <v>#DIV/0!</v>
      </c>
      <c r="I189" s="31"/>
      <c r="J189" s="28"/>
      <c r="K189" s="102" t="e">
        <f t="shared" si="4"/>
        <v>#DIV/0!</v>
      </c>
      <c r="L189" s="26">
        <f t="shared" si="5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3"/>
        <v>#DIV/0!</v>
      </c>
      <c r="I190" s="31"/>
      <c r="J190" s="28"/>
      <c r="K190" s="102" t="e">
        <f t="shared" si="4"/>
        <v>#DIV/0!</v>
      </c>
      <c r="L190" s="26">
        <f t="shared" si="5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3"/>
        <v>#DIV/0!</v>
      </c>
      <c r="I191" s="31"/>
      <c r="J191" s="28"/>
      <c r="K191" s="102" t="e">
        <f t="shared" si="4"/>
        <v>#DIV/0!</v>
      </c>
      <c r="L191" s="26">
        <f t="shared" si="5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3"/>
        <v>#DIV/0!</v>
      </c>
      <c r="I192" s="31"/>
      <c r="J192" s="28"/>
      <c r="K192" s="102" t="e">
        <f t="shared" si="4"/>
        <v>#DIV/0!</v>
      </c>
      <c r="L192" s="26">
        <f t="shared" si="5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3"/>
        <v>#DIV/0!</v>
      </c>
      <c r="I193" s="34"/>
      <c r="J193" s="33"/>
      <c r="K193" s="102" t="e">
        <f t="shared" si="4"/>
        <v>#DIV/0!</v>
      </c>
      <c r="L193" s="26">
        <f t="shared" si="5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3"/>
        <v>#DIV/0!</v>
      </c>
      <c r="I194" s="31"/>
      <c r="J194" s="28">
        <f>SUM(J195:J198)</f>
        <v>0</v>
      </c>
      <c r="K194" s="102" t="e">
        <f t="shared" si="4"/>
        <v>#DIV/0!</v>
      </c>
      <c r="L194" s="26">
        <f t="shared" si="5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3"/>
        <v>#DIV/0!</v>
      </c>
      <c r="I195" s="31"/>
      <c r="J195" s="28"/>
      <c r="K195" s="102" t="e">
        <f t="shared" si="4"/>
        <v>#DIV/0!</v>
      </c>
      <c r="L195" s="26">
        <f t="shared" si="5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3"/>
        <v>#DIV/0!</v>
      </c>
      <c r="I196" s="31"/>
      <c r="J196" s="28"/>
      <c r="K196" s="102" t="e">
        <f t="shared" si="4"/>
        <v>#DIV/0!</v>
      </c>
      <c r="L196" s="26">
        <f t="shared" si="5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3"/>
        <v>#DIV/0!</v>
      </c>
      <c r="I197" s="31"/>
      <c r="J197" s="28"/>
      <c r="K197" s="102" t="e">
        <f t="shared" si="4"/>
        <v>#DIV/0!</v>
      </c>
      <c r="L197" s="26">
        <f t="shared" si="5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3"/>
        <v>#DIV/0!</v>
      </c>
      <c r="I198" s="34"/>
      <c r="J198" s="33"/>
      <c r="K198" s="102" t="e">
        <f t="shared" si="4"/>
        <v>#DIV/0!</v>
      </c>
      <c r="L198" s="26">
        <f t="shared" si="5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v>70523873</v>
      </c>
      <c r="C203" s="249">
        <v>82405456.530000001</v>
      </c>
      <c r="D203" s="236">
        <v>11395463.26</v>
      </c>
      <c r="E203" s="236">
        <v>55399190.439999998</v>
      </c>
      <c r="F203" s="236">
        <v>27006266.090000004</v>
      </c>
      <c r="G203" s="236">
        <v>12072138.83</v>
      </c>
      <c r="H203" s="236">
        <v>55331825.409999996</v>
      </c>
      <c r="I203" s="236">
        <v>27073631.120000005</v>
      </c>
      <c r="J203" s="236">
        <v>55331825.409999996</v>
      </c>
      <c r="K203" s="23"/>
      <c r="L203" s="22">
        <v>0</v>
      </c>
    </row>
    <row r="204" spans="1:12">
      <c r="A204" s="107" t="s">
        <v>114</v>
      </c>
      <c r="B204" s="238">
        <v>70523873</v>
      </c>
      <c r="C204" s="235">
        <v>82405456.530000001</v>
      </c>
      <c r="D204" s="238">
        <v>11395463.26</v>
      </c>
      <c r="E204" s="238">
        <v>55399190.439999998</v>
      </c>
      <c r="F204" s="238">
        <v>27006266.090000004</v>
      </c>
      <c r="G204" s="238">
        <v>12072138.83</v>
      </c>
      <c r="H204" s="238">
        <v>55331825.409999996</v>
      </c>
      <c r="I204" s="238">
        <v>27073631.120000005</v>
      </c>
      <c r="J204" s="238">
        <v>55331825.409999996</v>
      </c>
      <c r="K204" s="29"/>
      <c r="L204" s="28">
        <v>0</v>
      </c>
    </row>
    <row r="205" spans="1:12">
      <c r="A205" s="107" t="s">
        <v>115</v>
      </c>
      <c r="B205" s="238">
        <v>70465650</v>
      </c>
      <c r="C205" s="238">
        <v>82329231.909999996</v>
      </c>
      <c r="D205" s="238">
        <v>11395212.449999999</v>
      </c>
      <c r="E205" s="238">
        <v>55322965.82</v>
      </c>
      <c r="F205" s="238">
        <v>27006266.089999996</v>
      </c>
      <c r="G205" s="238">
        <v>12071402.02</v>
      </c>
      <c r="H205" s="238">
        <v>55296327.789999999</v>
      </c>
      <c r="I205" s="238">
        <v>27032904.119999997</v>
      </c>
      <c r="J205" s="238">
        <v>55296327.789999999</v>
      </c>
      <c r="K205" s="29"/>
      <c r="L205" s="28"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v>0</v>
      </c>
      <c r="G206" s="238"/>
      <c r="H206" s="238"/>
      <c r="I206" s="238">
        <v>0</v>
      </c>
      <c r="J206" s="238"/>
      <c r="K206" s="29"/>
      <c r="L206" s="28">
        <v>0</v>
      </c>
    </row>
    <row r="207" spans="1:12">
      <c r="A207" s="118" t="s">
        <v>117</v>
      </c>
      <c r="B207" s="245">
        <v>58223</v>
      </c>
      <c r="C207" s="245">
        <v>76224.62</v>
      </c>
      <c r="D207" s="245">
        <v>250.81</v>
      </c>
      <c r="E207" s="245">
        <v>76224.62</v>
      </c>
      <c r="F207" s="245">
        <v>0</v>
      </c>
      <c r="G207" s="245">
        <v>736.81</v>
      </c>
      <c r="H207" s="245">
        <v>35497.620000000003</v>
      </c>
      <c r="I207" s="245">
        <v>40726.999999999993</v>
      </c>
      <c r="J207" s="245">
        <v>35497.620000000003</v>
      </c>
      <c r="K207" s="52"/>
      <c r="L207" s="51"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ref="F208:F212" si="6">C208-E208</f>
        <v>0</v>
      </c>
      <c r="G208" s="89">
        <f>SUM(G209:G211)</f>
        <v>0</v>
      </c>
      <c r="H208" s="89">
        <f>SUM(H209:H211)</f>
        <v>0</v>
      </c>
      <c r="I208" s="89">
        <f t="shared" ref="I208:I212" si="7">C208-H208</f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6"/>
        <v>0</v>
      </c>
      <c r="G209" s="89"/>
      <c r="H209" s="89"/>
      <c r="I209" s="89">
        <f t="shared" si="7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6"/>
        <v>0</v>
      </c>
      <c r="G210" s="89"/>
      <c r="H210" s="89"/>
      <c r="I210" s="89">
        <f t="shared" si="7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6"/>
        <v>0</v>
      </c>
      <c r="G211" s="89"/>
      <c r="H211" s="89"/>
      <c r="I211" s="89">
        <f t="shared" si="7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6"/>
        <v>0</v>
      </c>
      <c r="G212" s="52"/>
      <c r="H212" s="52"/>
      <c r="I212" s="119">
        <f t="shared" si="7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zoomScale="101" zoomScaleNormal="101" workbookViewId="0">
      <selection activeCell="A6" sqref="A6:M6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v>5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30" t="s">
        <v>440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432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v>718329980</v>
      </c>
      <c r="D13" s="236">
        <v>990800572.5</v>
      </c>
      <c r="E13" s="236">
        <v>145605139.77000001</v>
      </c>
      <c r="F13" s="251">
        <v>710993664.62000012</v>
      </c>
      <c r="G13" s="130">
        <v>0.9277143698897572</v>
      </c>
      <c r="H13" s="238">
        <v>279806907.87999988</v>
      </c>
      <c r="I13" s="236">
        <v>152997636.19000003</v>
      </c>
      <c r="J13" s="251">
        <v>686472541.92999995</v>
      </c>
      <c r="K13" s="130">
        <v>0.92540914040663891</v>
      </c>
      <c r="L13" s="238">
        <v>304328030.57000005</v>
      </c>
      <c r="M13" s="238">
        <v>0</v>
      </c>
    </row>
    <row r="14" spans="1:14" s="4" customFormat="1" hidden="1">
      <c r="A14" s="107" t="s">
        <v>159</v>
      </c>
      <c r="B14" s="259"/>
      <c r="C14" s="238">
        <v>0</v>
      </c>
      <c r="D14" s="238">
        <v>0</v>
      </c>
      <c r="E14" s="238">
        <v>0</v>
      </c>
      <c r="F14" s="251">
        <v>0</v>
      </c>
      <c r="G14" s="130">
        <v>0</v>
      </c>
      <c r="H14" s="238">
        <v>0</v>
      </c>
      <c r="I14" s="238">
        <v>0</v>
      </c>
      <c r="J14" s="251">
        <v>0</v>
      </c>
      <c r="K14" s="130">
        <v>0</v>
      </c>
      <c r="L14" s="238">
        <v>0</v>
      </c>
      <c r="M14" s="238"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v>0</v>
      </c>
      <c r="H15" s="238">
        <v>0</v>
      </c>
      <c r="I15" s="238"/>
      <c r="J15" s="251"/>
      <c r="K15" s="130">
        <v>0</v>
      </c>
      <c r="L15" s="238"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v>0</v>
      </c>
      <c r="H16" s="238">
        <v>0</v>
      </c>
      <c r="I16" s="238"/>
      <c r="J16" s="251"/>
      <c r="K16" s="130">
        <v>0</v>
      </c>
      <c r="L16" s="238"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v>0</v>
      </c>
      <c r="H17" s="238">
        <v>0</v>
      </c>
      <c r="I17" s="238"/>
      <c r="J17" s="251"/>
      <c r="K17" s="130">
        <v>0</v>
      </c>
      <c r="L17" s="238">
        <v>0</v>
      </c>
      <c r="M17" s="251"/>
      <c r="N17" s="35"/>
    </row>
    <row r="18" spans="1:16" hidden="1">
      <c r="A18" s="107" t="s">
        <v>163</v>
      </c>
      <c r="B18" s="259"/>
      <c r="C18" s="238">
        <v>0</v>
      </c>
      <c r="D18" s="238">
        <v>0</v>
      </c>
      <c r="E18" s="238">
        <v>0</v>
      </c>
      <c r="F18" s="251">
        <v>0</v>
      </c>
      <c r="G18" s="130">
        <v>0</v>
      </c>
      <c r="H18" s="238">
        <v>0</v>
      </c>
      <c r="I18" s="238">
        <v>0</v>
      </c>
      <c r="J18" s="251">
        <v>0</v>
      </c>
      <c r="K18" s="130">
        <v>0</v>
      </c>
      <c r="L18" s="238">
        <v>0</v>
      </c>
      <c r="M18" s="238"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v>0</v>
      </c>
      <c r="H19" s="238">
        <v>0</v>
      </c>
      <c r="I19" s="238"/>
      <c r="J19" s="251"/>
      <c r="K19" s="130">
        <v>0</v>
      </c>
      <c r="L19" s="238"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v>0</v>
      </c>
      <c r="H20" s="238">
        <v>0</v>
      </c>
      <c r="I20" s="238"/>
      <c r="J20" s="251"/>
      <c r="K20" s="130">
        <v>0</v>
      </c>
      <c r="L20" s="238"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v>0</v>
      </c>
      <c r="H21" s="238">
        <v>0</v>
      </c>
      <c r="I21" s="238"/>
      <c r="J21" s="251"/>
      <c r="K21" s="130">
        <v>0</v>
      </c>
      <c r="L21" s="238">
        <v>0</v>
      </c>
      <c r="M21" s="238"/>
      <c r="N21" s="35"/>
    </row>
    <row r="22" spans="1:16">
      <c r="A22" s="252" t="s">
        <v>166</v>
      </c>
      <c r="B22" s="261" t="s">
        <v>421</v>
      </c>
      <c r="C22" s="238">
        <v>603130122</v>
      </c>
      <c r="D22" s="238">
        <v>810600714.5</v>
      </c>
      <c r="E22" s="238">
        <v>129690508.89</v>
      </c>
      <c r="F22" s="238">
        <v>637170727.51000011</v>
      </c>
      <c r="G22" s="130">
        <v>0.83138918023983488</v>
      </c>
      <c r="H22" s="238">
        <v>173429986.98999989</v>
      </c>
      <c r="I22" s="238">
        <v>137109697.54000002</v>
      </c>
      <c r="J22" s="238">
        <v>612741925.11000001</v>
      </c>
      <c r="K22" s="130">
        <v>0.82601552658310895</v>
      </c>
      <c r="L22" s="238">
        <v>197858789.38999999</v>
      </c>
      <c r="M22" s="238">
        <v>0</v>
      </c>
      <c r="N22" s="35"/>
    </row>
    <row r="23" spans="1:16">
      <c r="A23" s="253" t="s">
        <v>167</v>
      </c>
      <c r="B23" s="261" t="s">
        <v>422</v>
      </c>
      <c r="C23" s="238">
        <v>4670672</v>
      </c>
      <c r="D23" s="238">
        <v>9029208.9499999993</v>
      </c>
      <c r="E23" s="238">
        <v>396992.35</v>
      </c>
      <c r="F23" s="241">
        <v>2675073.7000000002</v>
      </c>
      <c r="G23" s="130">
        <v>3.4904731722617262E-3</v>
      </c>
      <c r="H23" s="238">
        <v>6354135.2499999991</v>
      </c>
      <c r="I23" s="238">
        <v>533237.31000000006</v>
      </c>
      <c r="J23" s="241">
        <v>2568027.7999999998</v>
      </c>
      <c r="K23" s="130">
        <v>3.4618666498399914E-3</v>
      </c>
      <c r="L23" s="238">
        <v>6461181.1499999994</v>
      </c>
      <c r="M23" s="238">
        <v>0</v>
      </c>
      <c r="N23" s="35"/>
    </row>
    <row r="24" spans="1:16">
      <c r="A24" s="253" t="s">
        <v>168</v>
      </c>
      <c r="B24" s="261" t="s">
        <v>423</v>
      </c>
      <c r="C24" s="238">
        <v>583410503</v>
      </c>
      <c r="D24" s="238">
        <v>781690229.54999995</v>
      </c>
      <c r="E24" s="238">
        <v>128652837.95</v>
      </c>
      <c r="F24" s="241">
        <v>619222191.84000003</v>
      </c>
      <c r="G24" s="130">
        <v>0.80796968258729618</v>
      </c>
      <c r="H24" s="238">
        <v>162468037.70999992</v>
      </c>
      <c r="I24" s="238">
        <v>131485923.54000001</v>
      </c>
      <c r="J24" s="241">
        <v>599184129.04999995</v>
      </c>
      <c r="K24" s="130">
        <v>0.80773874545735702</v>
      </c>
      <c r="L24" s="238">
        <v>182506100.5</v>
      </c>
      <c r="M24" s="238">
        <v>0</v>
      </c>
      <c r="N24" s="35"/>
    </row>
    <row r="25" spans="1:16">
      <c r="A25" s="253" t="s">
        <v>169</v>
      </c>
      <c r="B25" s="261" t="s">
        <v>424</v>
      </c>
      <c r="C25" s="238">
        <v>14102740</v>
      </c>
      <c r="D25" s="238">
        <v>17232740</v>
      </c>
      <c r="E25" s="238">
        <v>474023.34</v>
      </c>
      <c r="F25" s="241">
        <v>13184654.48</v>
      </c>
      <c r="G25" s="130">
        <v>1.7203519569565645E-2</v>
      </c>
      <c r="H25" s="238">
        <v>4048085.5199999996</v>
      </c>
      <c r="I25" s="238">
        <v>4711921.91</v>
      </c>
      <c r="J25" s="241">
        <v>9549442.8399999999</v>
      </c>
      <c r="K25" s="130">
        <v>1.2873263168081473E-2</v>
      </c>
      <c r="L25" s="238">
        <v>7683297.1600000001</v>
      </c>
      <c r="M25" s="238">
        <v>0</v>
      </c>
      <c r="N25" s="35"/>
    </row>
    <row r="26" spans="1:16">
      <c r="A26" s="253" t="s">
        <v>176</v>
      </c>
      <c r="B26" s="261" t="s">
        <v>431</v>
      </c>
      <c r="C26" s="238">
        <v>648654</v>
      </c>
      <c r="D26" s="238">
        <v>1780983</v>
      </c>
      <c r="E26" s="238">
        <v>40798.47</v>
      </c>
      <c r="F26" s="238">
        <v>1533833.39</v>
      </c>
      <c r="G26" s="130">
        <v>2.0013670272016268E-3</v>
      </c>
      <c r="H26" s="238">
        <v>247149.6100000001</v>
      </c>
      <c r="I26" s="238">
        <v>252758</v>
      </c>
      <c r="J26" s="250">
        <v>885351.32</v>
      </c>
      <c r="K26" s="130">
        <v>1.1935105251196323E-3</v>
      </c>
      <c r="L26" s="238">
        <v>895631.68</v>
      </c>
      <c r="M26" s="238">
        <v>0</v>
      </c>
      <c r="N26" s="35"/>
    </row>
    <row r="27" spans="1:16">
      <c r="A27" s="253" t="s">
        <v>199</v>
      </c>
      <c r="B27" s="261" t="s">
        <v>435</v>
      </c>
      <c r="C27" s="238">
        <v>297553</v>
      </c>
      <c r="D27" s="238">
        <v>867553</v>
      </c>
      <c r="E27" s="238">
        <v>125856.78</v>
      </c>
      <c r="F27" s="251">
        <v>554974.1</v>
      </c>
      <c r="G27" s="130">
        <v>7.2413788350956317E-4</v>
      </c>
      <c r="H27" s="238">
        <v>312578.90000000002</v>
      </c>
      <c r="I27" s="238">
        <v>125856.78</v>
      </c>
      <c r="J27" s="250">
        <v>554974.1</v>
      </c>
      <c r="K27" s="130">
        <v>7.4814078271074962E-4</v>
      </c>
      <c r="L27" s="238">
        <v>312578.90000000002</v>
      </c>
      <c r="M27" s="238">
        <v>0</v>
      </c>
      <c r="N27" s="35"/>
    </row>
    <row r="28" spans="1:16" customFormat="1" hidden="1">
      <c r="A28" s="252" t="s">
        <v>170</v>
      </c>
      <c r="B28" s="261"/>
      <c r="C28" s="238">
        <v>0</v>
      </c>
      <c r="D28" s="238">
        <v>0</v>
      </c>
      <c r="E28" s="238">
        <v>0</v>
      </c>
      <c r="F28" s="251">
        <v>0</v>
      </c>
      <c r="G28" s="130">
        <v>0</v>
      </c>
      <c r="H28" s="238">
        <v>0</v>
      </c>
      <c r="I28" s="238">
        <v>0</v>
      </c>
      <c r="J28" s="251">
        <v>0</v>
      </c>
      <c r="K28" s="130">
        <v>0</v>
      </c>
      <c r="L28" s="238">
        <v>0</v>
      </c>
      <c r="M28" s="238"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v>0</v>
      </c>
      <c r="H29" s="238">
        <v>0</v>
      </c>
      <c r="I29" s="238"/>
      <c r="J29" s="251"/>
      <c r="K29" s="130">
        <v>0</v>
      </c>
      <c r="L29" s="238"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v>0</v>
      </c>
      <c r="H30" s="238">
        <v>0</v>
      </c>
      <c r="I30" s="238"/>
      <c r="J30" s="251"/>
      <c r="K30" s="130">
        <v>0</v>
      </c>
      <c r="L30" s="238"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v>0</v>
      </c>
      <c r="H31" s="238">
        <v>0</v>
      </c>
      <c r="I31" s="238"/>
      <c r="J31" s="251"/>
      <c r="K31" s="130">
        <v>0</v>
      </c>
      <c r="L31" s="238"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v>0</v>
      </c>
      <c r="H32" s="238">
        <v>0</v>
      </c>
      <c r="I32" s="238"/>
      <c r="J32" s="251"/>
      <c r="K32" s="130">
        <v>0</v>
      </c>
      <c r="L32" s="238"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v>0</v>
      </c>
      <c r="H33" s="238">
        <v>0</v>
      </c>
      <c r="I33" s="238"/>
      <c r="J33" s="251"/>
      <c r="K33" s="130">
        <v>0</v>
      </c>
      <c r="L33" s="238"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v>0</v>
      </c>
      <c r="H34" s="238">
        <v>0</v>
      </c>
      <c r="I34" s="238"/>
      <c r="J34" s="251"/>
      <c r="K34" s="130">
        <v>0</v>
      </c>
      <c r="L34" s="238"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v>0</v>
      </c>
      <c r="H35" s="238">
        <v>0</v>
      </c>
      <c r="I35" s="238"/>
      <c r="J35" s="251"/>
      <c r="K35" s="130">
        <v>0</v>
      </c>
      <c r="L35" s="238"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v>0</v>
      </c>
      <c r="H36" s="238">
        <v>0</v>
      </c>
      <c r="I36" s="238"/>
      <c r="J36" s="251"/>
      <c r="K36" s="130">
        <v>0</v>
      </c>
      <c r="L36" s="238"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v>0</v>
      </c>
      <c r="H37" s="238">
        <v>0</v>
      </c>
      <c r="I37" s="238"/>
      <c r="J37" s="251"/>
      <c r="K37" s="130">
        <v>0</v>
      </c>
      <c r="L37" s="238"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v>0</v>
      </c>
      <c r="H38" s="238">
        <v>0</v>
      </c>
      <c r="I38" s="238"/>
      <c r="J38" s="251"/>
      <c r="K38" s="130">
        <v>0</v>
      </c>
      <c r="L38" s="238"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v>0</v>
      </c>
      <c r="H39" s="238">
        <v>0</v>
      </c>
      <c r="I39" s="238"/>
      <c r="J39" s="251"/>
      <c r="K39" s="130">
        <v>0</v>
      </c>
      <c r="L39" s="238"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v>0</v>
      </c>
      <c r="H40" s="238">
        <v>0</v>
      </c>
      <c r="I40" s="238"/>
      <c r="J40" s="251"/>
      <c r="K40" s="130">
        <v>0</v>
      </c>
      <c r="L40" s="238">
        <v>0</v>
      </c>
      <c r="M40" s="238"/>
      <c r="N40" s="35"/>
    </row>
    <row r="41" spans="1:14" customFormat="1" hidden="1">
      <c r="A41" s="252" t="s">
        <v>180</v>
      </c>
      <c r="B41" s="261"/>
      <c r="C41" s="238">
        <v>0</v>
      </c>
      <c r="D41" s="238">
        <v>0</v>
      </c>
      <c r="E41" s="238">
        <v>0</v>
      </c>
      <c r="F41" s="251">
        <v>0</v>
      </c>
      <c r="G41" s="130">
        <v>0</v>
      </c>
      <c r="H41" s="238">
        <v>0</v>
      </c>
      <c r="I41" s="238">
        <v>0</v>
      </c>
      <c r="J41" s="251">
        <v>0</v>
      </c>
      <c r="K41" s="130">
        <v>0</v>
      </c>
      <c r="L41" s="238">
        <v>0</v>
      </c>
      <c r="M41" s="238"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v>0</v>
      </c>
      <c r="H42" s="238">
        <v>0</v>
      </c>
      <c r="I42" s="238"/>
      <c r="J42" s="251"/>
      <c r="K42" s="130">
        <v>0</v>
      </c>
      <c r="L42" s="238"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v>0</v>
      </c>
      <c r="H43" s="238">
        <v>0</v>
      </c>
      <c r="I43" s="238"/>
      <c r="J43" s="251"/>
      <c r="K43" s="130">
        <v>0</v>
      </c>
      <c r="L43" s="238"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v>0</v>
      </c>
      <c r="H44" s="238">
        <v>0</v>
      </c>
      <c r="I44" s="238"/>
      <c r="J44" s="251"/>
      <c r="K44" s="130">
        <v>0</v>
      </c>
      <c r="L44" s="238"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v>0</v>
      </c>
      <c r="H45" s="238">
        <v>0</v>
      </c>
      <c r="I45" s="238"/>
      <c r="J45" s="251"/>
      <c r="K45" s="130">
        <v>0</v>
      </c>
      <c r="L45" s="238">
        <v>0</v>
      </c>
      <c r="M45" s="238"/>
      <c r="N45" s="35"/>
    </row>
    <row r="46" spans="1:14" customFormat="1" hidden="1">
      <c r="A46" s="252" t="s">
        <v>184</v>
      </c>
      <c r="B46" s="261"/>
      <c r="C46" s="238">
        <v>0</v>
      </c>
      <c r="D46" s="238">
        <v>0</v>
      </c>
      <c r="E46" s="238">
        <v>0</v>
      </c>
      <c r="F46" s="251">
        <v>0</v>
      </c>
      <c r="G46" s="130">
        <v>0</v>
      </c>
      <c r="H46" s="238">
        <v>0</v>
      </c>
      <c r="I46" s="238">
        <v>0</v>
      </c>
      <c r="J46" s="251">
        <v>0</v>
      </c>
      <c r="K46" s="130">
        <v>0</v>
      </c>
      <c r="L46" s="238">
        <v>0</v>
      </c>
      <c r="M46" s="238"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v>0</v>
      </c>
      <c r="H47" s="238">
        <v>0</v>
      </c>
      <c r="I47" s="238"/>
      <c r="J47" s="251"/>
      <c r="K47" s="130">
        <v>0</v>
      </c>
      <c r="L47" s="238"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v>0</v>
      </c>
      <c r="H48" s="238">
        <v>0</v>
      </c>
      <c r="I48" s="238"/>
      <c r="J48" s="251"/>
      <c r="K48" s="130">
        <v>0</v>
      </c>
      <c r="L48" s="238"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v>0</v>
      </c>
      <c r="H49" s="238">
        <v>0</v>
      </c>
      <c r="I49" s="238"/>
      <c r="J49" s="251"/>
      <c r="K49" s="130">
        <v>0</v>
      </c>
      <c r="L49" s="238"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v>0</v>
      </c>
      <c r="H50" s="238">
        <v>0</v>
      </c>
      <c r="I50" s="238"/>
      <c r="J50" s="251"/>
      <c r="K50" s="130">
        <v>0</v>
      </c>
      <c r="L50" s="238">
        <v>0</v>
      </c>
      <c r="M50" s="238"/>
      <c r="N50" s="35"/>
    </row>
    <row r="51" spans="1:14" customFormat="1" hidden="1">
      <c r="A51" s="252" t="s">
        <v>188</v>
      </c>
      <c r="B51" s="261"/>
      <c r="C51" s="238">
        <v>0</v>
      </c>
      <c r="D51" s="238">
        <v>0</v>
      </c>
      <c r="E51" s="238">
        <v>0</v>
      </c>
      <c r="F51" s="251">
        <v>0</v>
      </c>
      <c r="G51" s="130">
        <v>0</v>
      </c>
      <c r="H51" s="238">
        <v>0</v>
      </c>
      <c r="I51" s="238">
        <v>0</v>
      </c>
      <c r="J51" s="251">
        <v>0</v>
      </c>
      <c r="K51" s="130">
        <v>0</v>
      </c>
      <c r="L51" s="238">
        <v>0</v>
      </c>
      <c r="M51" s="238"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v>0</v>
      </c>
      <c r="H52" s="238">
        <v>0</v>
      </c>
      <c r="I52" s="238"/>
      <c r="J52" s="251"/>
      <c r="K52" s="130">
        <v>0</v>
      </c>
      <c r="L52" s="238"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v>0</v>
      </c>
      <c r="H53" s="238">
        <v>0</v>
      </c>
      <c r="I53" s="238"/>
      <c r="J53" s="251"/>
      <c r="K53" s="130">
        <v>0</v>
      </c>
      <c r="L53" s="238"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v>0</v>
      </c>
      <c r="H54" s="238">
        <v>0</v>
      </c>
      <c r="I54" s="238"/>
      <c r="J54" s="251"/>
      <c r="K54" s="130">
        <v>0</v>
      </c>
      <c r="L54" s="238">
        <v>0</v>
      </c>
      <c r="M54" s="238"/>
      <c r="N54" s="35"/>
    </row>
    <row r="55" spans="1:14" customFormat="1" hidden="1">
      <c r="A55" s="252" t="s">
        <v>191</v>
      </c>
      <c r="B55" s="261"/>
      <c r="C55" s="238">
        <v>0</v>
      </c>
      <c r="D55" s="238">
        <v>0</v>
      </c>
      <c r="E55" s="238">
        <v>0</v>
      </c>
      <c r="F55" s="251">
        <v>0</v>
      </c>
      <c r="G55" s="130">
        <v>0</v>
      </c>
      <c r="H55" s="238">
        <v>0</v>
      </c>
      <c r="I55" s="238">
        <v>0</v>
      </c>
      <c r="J55" s="251">
        <v>0</v>
      </c>
      <c r="K55" s="130">
        <v>0</v>
      </c>
      <c r="L55" s="238">
        <v>0</v>
      </c>
      <c r="M55" s="238"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v>0</v>
      </c>
      <c r="H56" s="238">
        <v>0</v>
      </c>
      <c r="I56" s="238"/>
      <c r="J56" s="251"/>
      <c r="K56" s="130">
        <v>0</v>
      </c>
      <c r="L56" s="238"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v>0</v>
      </c>
      <c r="H57" s="238">
        <v>0</v>
      </c>
      <c r="I57" s="238"/>
      <c r="J57" s="251"/>
      <c r="K57" s="130">
        <v>0</v>
      </c>
      <c r="L57" s="238"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v>0</v>
      </c>
      <c r="H58" s="238">
        <v>0</v>
      </c>
      <c r="I58" s="238"/>
      <c r="J58" s="251"/>
      <c r="K58" s="130">
        <v>0</v>
      </c>
      <c r="L58" s="238"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v>0</v>
      </c>
      <c r="H59" s="238">
        <v>0</v>
      </c>
      <c r="I59" s="238"/>
      <c r="J59" s="251"/>
      <c r="K59" s="130">
        <v>0</v>
      </c>
      <c r="L59" s="238"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v>0</v>
      </c>
      <c r="H60" s="238">
        <v>0</v>
      </c>
      <c r="I60" s="238"/>
      <c r="J60" s="251"/>
      <c r="K60" s="130">
        <v>0</v>
      </c>
      <c r="L60" s="238">
        <v>0</v>
      </c>
      <c r="M60" s="238"/>
      <c r="N60" s="35"/>
    </row>
    <row r="61" spans="1:14" customFormat="1">
      <c r="A61" s="252" t="s">
        <v>196</v>
      </c>
      <c r="B61" s="261" t="s">
        <v>425</v>
      </c>
      <c r="C61" s="238">
        <v>115038138</v>
      </c>
      <c r="D61" s="238">
        <v>180038138</v>
      </c>
      <c r="E61" s="238">
        <v>15914630.880000001</v>
      </c>
      <c r="F61" s="251">
        <v>73661217.109999999</v>
      </c>
      <c r="G61" s="130">
        <v>9.6114175156595288E-2</v>
      </c>
      <c r="H61" s="238">
        <v>106376920.89</v>
      </c>
      <c r="I61" s="238">
        <v>15854423.189999999</v>
      </c>
      <c r="J61" s="251">
        <v>73601009.420000002</v>
      </c>
      <c r="K61" s="130">
        <v>9.9218894711987568E-2</v>
      </c>
      <c r="L61" s="238">
        <v>106437128.58</v>
      </c>
      <c r="M61" s="238"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v>0</v>
      </c>
      <c r="H62" s="238">
        <v>0</v>
      </c>
      <c r="I62" s="238"/>
      <c r="J62" s="251"/>
      <c r="K62" s="130">
        <v>0</v>
      </c>
      <c r="L62" s="238">
        <v>0</v>
      </c>
      <c r="M62" s="238"/>
      <c r="N62" s="35"/>
    </row>
    <row r="63" spans="1:14" customFormat="1">
      <c r="A63" s="253" t="s">
        <v>198</v>
      </c>
      <c r="B63" s="261" t="s">
        <v>426</v>
      </c>
      <c r="C63" s="238">
        <v>115038138</v>
      </c>
      <c r="D63" s="238">
        <v>180038138</v>
      </c>
      <c r="E63" s="238">
        <v>15914630.880000001</v>
      </c>
      <c r="F63" s="241">
        <v>73661217.109999999</v>
      </c>
      <c r="G63" s="130">
        <v>9.6114175156595288E-2</v>
      </c>
      <c r="H63" s="238">
        <v>106376920.89</v>
      </c>
      <c r="I63" s="238">
        <v>15854423.189999999</v>
      </c>
      <c r="J63" s="241">
        <v>73601009.420000002</v>
      </c>
      <c r="K63" s="130">
        <v>9.9218894711987568E-2</v>
      </c>
      <c r="L63" s="238">
        <v>106437128.58</v>
      </c>
      <c r="M63" s="238"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v>0</v>
      </c>
      <c r="H64" s="238">
        <v>0</v>
      </c>
      <c r="I64" s="238"/>
      <c r="J64" s="251"/>
      <c r="K64" s="130">
        <v>0</v>
      </c>
      <c r="L64" s="238"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v>0</v>
      </c>
      <c r="H65" s="238">
        <v>0</v>
      </c>
      <c r="I65" s="238"/>
      <c r="J65" s="251"/>
      <c r="K65" s="130">
        <v>0</v>
      </c>
      <c r="L65" s="238"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v>0</v>
      </c>
      <c r="H66" s="238">
        <v>0</v>
      </c>
      <c r="I66" s="238"/>
      <c r="J66" s="251"/>
      <c r="K66" s="130">
        <v>0</v>
      </c>
      <c r="L66" s="238">
        <v>0</v>
      </c>
      <c r="M66" s="238"/>
      <c r="N66" s="35"/>
    </row>
    <row r="67" spans="1:14" customFormat="1" hidden="1">
      <c r="A67" s="252" t="s">
        <v>201</v>
      </c>
      <c r="B67" s="261"/>
      <c r="C67" s="238">
        <v>0</v>
      </c>
      <c r="D67" s="238">
        <v>0</v>
      </c>
      <c r="E67" s="238">
        <v>0</v>
      </c>
      <c r="F67" s="251">
        <v>0</v>
      </c>
      <c r="G67" s="130">
        <v>0</v>
      </c>
      <c r="H67" s="238">
        <v>0</v>
      </c>
      <c r="I67" s="238">
        <v>0</v>
      </c>
      <c r="J67" s="251">
        <v>0</v>
      </c>
      <c r="K67" s="130">
        <v>0</v>
      </c>
      <c r="L67" s="238">
        <v>0</v>
      </c>
      <c r="M67" s="238"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v>0</v>
      </c>
      <c r="H68" s="238">
        <v>0</v>
      </c>
      <c r="I68" s="238"/>
      <c r="J68" s="251"/>
      <c r="K68" s="130">
        <v>0</v>
      </c>
      <c r="L68" s="238"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v>0</v>
      </c>
      <c r="H69" s="238">
        <v>0</v>
      </c>
      <c r="I69" s="238"/>
      <c r="J69" s="251"/>
      <c r="K69" s="130">
        <v>0</v>
      </c>
      <c r="L69" s="238"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v>0</v>
      </c>
      <c r="H70" s="238">
        <v>0</v>
      </c>
      <c r="I70" s="238"/>
      <c r="J70" s="251"/>
      <c r="K70" s="130">
        <v>0</v>
      </c>
      <c r="L70" s="238"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v>0</v>
      </c>
      <c r="H71" s="238">
        <v>0</v>
      </c>
      <c r="I71" s="238"/>
      <c r="J71" s="251"/>
      <c r="K71" s="130">
        <v>0</v>
      </c>
      <c r="L71" s="238"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v>0</v>
      </c>
      <c r="H72" s="238">
        <v>0</v>
      </c>
      <c r="I72" s="238"/>
      <c r="J72" s="251"/>
      <c r="K72" s="130">
        <v>0</v>
      </c>
      <c r="L72" s="238"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v>0</v>
      </c>
      <c r="H73" s="238">
        <v>0</v>
      </c>
      <c r="I73" s="238"/>
      <c r="J73" s="251"/>
      <c r="K73" s="130">
        <v>0</v>
      </c>
      <c r="L73" s="238"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v>0</v>
      </c>
      <c r="H74" s="238">
        <v>0</v>
      </c>
      <c r="I74" s="238"/>
      <c r="J74" s="251"/>
      <c r="K74" s="130">
        <v>0</v>
      </c>
      <c r="L74" s="238">
        <v>0</v>
      </c>
      <c r="M74" s="238"/>
      <c r="N74" s="35"/>
    </row>
    <row r="75" spans="1:14" customFormat="1" hidden="1">
      <c r="A75" s="252" t="s">
        <v>208</v>
      </c>
      <c r="B75" s="261"/>
      <c r="C75" s="238">
        <v>0</v>
      </c>
      <c r="D75" s="238">
        <v>0</v>
      </c>
      <c r="E75" s="238">
        <v>0</v>
      </c>
      <c r="F75" s="251">
        <v>0</v>
      </c>
      <c r="G75" s="130">
        <v>0</v>
      </c>
      <c r="H75" s="238">
        <v>0</v>
      </c>
      <c r="I75" s="238">
        <v>0</v>
      </c>
      <c r="J75" s="251">
        <v>0</v>
      </c>
      <c r="K75" s="130">
        <v>0</v>
      </c>
      <c r="L75" s="238">
        <v>0</v>
      </c>
      <c r="M75" s="238"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v>0</v>
      </c>
      <c r="H76" s="238">
        <v>0</v>
      </c>
      <c r="I76" s="238"/>
      <c r="J76" s="251"/>
      <c r="K76" s="130">
        <v>0</v>
      </c>
      <c r="L76" s="238"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v>0</v>
      </c>
      <c r="H77" s="238">
        <v>0</v>
      </c>
      <c r="I77" s="238"/>
      <c r="J77" s="251"/>
      <c r="K77" s="130">
        <v>0</v>
      </c>
      <c r="L77" s="238"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v>0</v>
      </c>
      <c r="H78" s="238">
        <v>0</v>
      </c>
      <c r="I78" s="238"/>
      <c r="J78" s="251"/>
      <c r="K78" s="130">
        <v>0</v>
      </c>
      <c r="L78" s="238"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v>0</v>
      </c>
      <c r="H79" s="238">
        <v>0</v>
      </c>
      <c r="I79" s="238"/>
      <c r="J79" s="251"/>
      <c r="K79" s="130">
        <v>0</v>
      </c>
      <c r="L79" s="238"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v>0</v>
      </c>
      <c r="H80" s="238">
        <v>0</v>
      </c>
      <c r="I80" s="238"/>
      <c r="J80" s="251"/>
      <c r="K80" s="130">
        <v>0</v>
      </c>
      <c r="L80" s="238">
        <v>0</v>
      </c>
      <c r="M80" s="238"/>
      <c r="N80" s="35"/>
    </row>
    <row r="81" spans="1:14" customFormat="1" hidden="1">
      <c r="A81" s="252" t="s">
        <v>213</v>
      </c>
      <c r="B81" s="261"/>
      <c r="C81" s="238">
        <v>0</v>
      </c>
      <c r="D81" s="238">
        <v>0</v>
      </c>
      <c r="E81" s="238">
        <v>0</v>
      </c>
      <c r="F81" s="251">
        <v>0</v>
      </c>
      <c r="G81" s="130">
        <v>0</v>
      </c>
      <c r="H81" s="238">
        <v>0</v>
      </c>
      <c r="I81" s="238">
        <v>0</v>
      </c>
      <c r="J81" s="251">
        <v>0</v>
      </c>
      <c r="K81" s="130">
        <v>0</v>
      </c>
      <c r="L81" s="238">
        <v>0</v>
      </c>
      <c r="M81" s="238"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v>0</v>
      </c>
      <c r="H82" s="238">
        <v>0</v>
      </c>
      <c r="I82" s="238"/>
      <c r="J82" s="251"/>
      <c r="K82" s="130">
        <v>0</v>
      </c>
      <c r="L82" s="238"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v>0</v>
      </c>
      <c r="H83" s="238">
        <v>0</v>
      </c>
      <c r="I83" s="238"/>
      <c r="J83" s="251"/>
      <c r="K83" s="130">
        <v>0</v>
      </c>
      <c r="L83" s="238"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v>0</v>
      </c>
      <c r="H84" s="238">
        <v>0</v>
      </c>
      <c r="I84" s="238"/>
      <c r="J84" s="251"/>
      <c r="K84" s="130">
        <v>0</v>
      </c>
      <c r="L84" s="238"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v>0</v>
      </c>
      <c r="H85" s="238">
        <v>0</v>
      </c>
      <c r="I85" s="238"/>
      <c r="J85" s="251"/>
      <c r="K85" s="130">
        <v>0</v>
      </c>
      <c r="L85" s="238"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v>0</v>
      </c>
      <c r="H86" s="238">
        <v>0</v>
      </c>
      <c r="I86" s="238"/>
      <c r="J86" s="251"/>
      <c r="K86" s="130">
        <v>0</v>
      </c>
      <c r="L86" s="238"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v>0</v>
      </c>
      <c r="H87" s="238">
        <v>0</v>
      </c>
      <c r="I87" s="238"/>
      <c r="J87" s="251"/>
      <c r="K87" s="130">
        <v>0</v>
      </c>
      <c r="L87" s="238"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v>0</v>
      </c>
      <c r="H88" s="238">
        <v>0</v>
      </c>
      <c r="I88" s="238"/>
      <c r="J88" s="251"/>
      <c r="K88" s="130">
        <v>0</v>
      </c>
      <c r="L88" s="238"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v>0</v>
      </c>
      <c r="H89" s="238">
        <v>0</v>
      </c>
      <c r="I89" s="238"/>
      <c r="J89" s="251"/>
      <c r="K89" s="130">
        <v>0</v>
      </c>
      <c r="L89" s="238"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v>0</v>
      </c>
      <c r="H90" s="238">
        <v>0</v>
      </c>
      <c r="I90" s="238"/>
      <c r="J90" s="251"/>
      <c r="K90" s="130">
        <v>0</v>
      </c>
      <c r="L90" s="238">
        <v>0</v>
      </c>
      <c r="M90" s="238"/>
      <c r="N90" s="35"/>
    </row>
    <row r="91" spans="1:14" customFormat="1" hidden="1">
      <c r="A91" s="252" t="s">
        <v>222</v>
      </c>
      <c r="B91" s="261"/>
      <c r="C91" s="238">
        <v>0</v>
      </c>
      <c r="D91" s="238">
        <v>0</v>
      </c>
      <c r="E91" s="238">
        <v>0</v>
      </c>
      <c r="F91" s="251">
        <v>0</v>
      </c>
      <c r="G91" s="130">
        <v>0</v>
      </c>
      <c r="H91" s="238">
        <v>0</v>
      </c>
      <c r="I91" s="238">
        <v>0</v>
      </c>
      <c r="J91" s="251">
        <v>0</v>
      </c>
      <c r="K91" s="130">
        <v>0</v>
      </c>
      <c r="L91" s="238">
        <v>0</v>
      </c>
      <c r="M91" s="238"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v>0</v>
      </c>
      <c r="H92" s="238">
        <v>0</v>
      </c>
      <c r="I92" s="238"/>
      <c r="J92" s="251"/>
      <c r="K92" s="130">
        <v>0</v>
      </c>
      <c r="L92" s="238"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v>0</v>
      </c>
      <c r="H93" s="238">
        <v>0</v>
      </c>
      <c r="I93" s="238"/>
      <c r="J93" s="251"/>
      <c r="K93" s="130">
        <v>0</v>
      </c>
      <c r="L93" s="238"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v>0</v>
      </c>
      <c r="H94" s="238">
        <v>0</v>
      </c>
      <c r="I94" s="238"/>
      <c r="J94" s="251"/>
      <c r="K94" s="130">
        <v>0</v>
      </c>
      <c r="L94" s="238">
        <v>0</v>
      </c>
      <c r="M94" s="238"/>
      <c r="N94" s="35"/>
    </row>
    <row r="95" spans="1:14" customFormat="1" hidden="1">
      <c r="A95" s="252" t="s">
        <v>225</v>
      </c>
      <c r="B95" s="261"/>
      <c r="C95" s="238">
        <v>0</v>
      </c>
      <c r="D95" s="238">
        <v>0</v>
      </c>
      <c r="E95" s="238">
        <v>0</v>
      </c>
      <c r="F95" s="251">
        <v>0</v>
      </c>
      <c r="G95" s="130">
        <v>0</v>
      </c>
      <c r="H95" s="238">
        <v>0</v>
      </c>
      <c r="I95" s="238">
        <v>0</v>
      </c>
      <c r="J95" s="251">
        <v>0</v>
      </c>
      <c r="K95" s="130">
        <v>0</v>
      </c>
      <c r="L95" s="238">
        <v>0</v>
      </c>
      <c r="M95" s="238"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v>0</v>
      </c>
      <c r="H96" s="238">
        <v>0</v>
      </c>
      <c r="I96" s="238"/>
      <c r="J96" s="251"/>
      <c r="K96" s="130">
        <v>0</v>
      </c>
      <c r="L96" s="238"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v>0</v>
      </c>
      <c r="H97" s="238">
        <v>0</v>
      </c>
      <c r="I97" s="238"/>
      <c r="J97" s="251"/>
      <c r="K97" s="130">
        <v>0</v>
      </c>
      <c r="L97" s="238"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v>0</v>
      </c>
      <c r="H98" s="238">
        <v>0</v>
      </c>
      <c r="I98" s="238"/>
      <c r="J98" s="251"/>
      <c r="K98" s="130">
        <v>0</v>
      </c>
      <c r="L98" s="238"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v>0</v>
      </c>
      <c r="H99" s="238">
        <v>0</v>
      </c>
      <c r="I99" s="238"/>
      <c r="J99" s="251"/>
      <c r="K99" s="130">
        <v>0</v>
      </c>
      <c r="L99" s="238"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v>0</v>
      </c>
      <c r="D100" s="238">
        <v>0</v>
      </c>
      <c r="E100" s="238">
        <v>0</v>
      </c>
      <c r="F100" s="251">
        <v>0</v>
      </c>
      <c r="G100" s="130">
        <v>0</v>
      </c>
      <c r="H100" s="238">
        <v>0</v>
      </c>
      <c r="I100" s="238">
        <v>0</v>
      </c>
      <c r="J100" s="251">
        <v>0</v>
      </c>
      <c r="K100" s="130">
        <v>0</v>
      </c>
      <c r="L100" s="238">
        <v>0</v>
      </c>
      <c r="M100" s="238"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v>0</v>
      </c>
      <c r="H101" s="238">
        <v>0</v>
      </c>
      <c r="I101" s="238"/>
      <c r="J101" s="251"/>
      <c r="K101" s="130">
        <v>0</v>
      </c>
      <c r="L101" s="238"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v>0</v>
      </c>
      <c r="H102" s="238">
        <v>0</v>
      </c>
      <c r="I102" s="238"/>
      <c r="J102" s="251"/>
      <c r="K102" s="130">
        <v>0</v>
      </c>
      <c r="L102" s="238"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v>0</v>
      </c>
      <c r="H103" s="238">
        <v>0</v>
      </c>
      <c r="I103" s="238"/>
      <c r="J103" s="251"/>
      <c r="K103" s="130">
        <v>0</v>
      </c>
      <c r="L103" s="238"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v>0</v>
      </c>
      <c r="H104" s="238">
        <v>0</v>
      </c>
      <c r="I104" s="238"/>
      <c r="J104" s="251"/>
      <c r="K104" s="130">
        <v>0</v>
      </c>
      <c r="L104" s="238"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v>0</v>
      </c>
      <c r="D105" s="238">
        <v>0</v>
      </c>
      <c r="E105" s="238">
        <v>0</v>
      </c>
      <c r="F105" s="251">
        <v>0</v>
      </c>
      <c r="G105" s="130">
        <v>0</v>
      </c>
      <c r="H105" s="238">
        <v>0</v>
      </c>
      <c r="I105" s="238">
        <v>0</v>
      </c>
      <c r="J105" s="251">
        <v>0</v>
      </c>
      <c r="K105" s="130">
        <v>0</v>
      </c>
      <c r="L105" s="238">
        <v>0</v>
      </c>
      <c r="M105" s="238"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v>0</v>
      </c>
      <c r="H106" s="238">
        <v>0</v>
      </c>
      <c r="I106" s="238"/>
      <c r="J106" s="251"/>
      <c r="K106" s="130">
        <v>0</v>
      </c>
      <c r="L106" s="238"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v>0</v>
      </c>
      <c r="H107" s="238">
        <v>0</v>
      </c>
      <c r="I107" s="238"/>
      <c r="J107" s="251"/>
      <c r="K107" s="130">
        <v>0</v>
      </c>
      <c r="L107" s="238"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v>0</v>
      </c>
      <c r="H108" s="238">
        <v>0</v>
      </c>
      <c r="I108" s="238"/>
      <c r="J108" s="251"/>
      <c r="K108" s="130">
        <v>0</v>
      </c>
      <c r="L108" s="238"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v>0</v>
      </c>
      <c r="D109" s="238">
        <v>0</v>
      </c>
      <c r="E109" s="238">
        <v>0</v>
      </c>
      <c r="F109" s="251">
        <v>0</v>
      </c>
      <c r="G109" s="130">
        <v>0</v>
      </c>
      <c r="H109" s="238">
        <v>0</v>
      </c>
      <c r="I109" s="238">
        <v>0</v>
      </c>
      <c r="J109" s="251">
        <v>0</v>
      </c>
      <c r="K109" s="130">
        <v>0</v>
      </c>
      <c r="L109" s="238">
        <v>0</v>
      </c>
      <c r="M109" s="238"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v>0</v>
      </c>
      <c r="H110" s="238">
        <v>0</v>
      </c>
      <c r="I110" s="238"/>
      <c r="J110" s="251"/>
      <c r="K110" s="130">
        <v>0</v>
      </c>
      <c r="L110" s="238"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v>0</v>
      </c>
      <c r="H111" s="238">
        <v>0</v>
      </c>
      <c r="I111" s="238"/>
      <c r="J111" s="251"/>
      <c r="K111" s="130">
        <v>0</v>
      </c>
      <c r="L111" s="238"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v>0</v>
      </c>
      <c r="H112" s="238">
        <v>0</v>
      </c>
      <c r="I112" s="238"/>
      <c r="J112" s="251"/>
      <c r="K112" s="130">
        <v>0</v>
      </c>
      <c r="L112" s="238"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v>0</v>
      </c>
      <c r="D113" s="238">
        <v>0</v>
      </c>
      <c r="E113" s="238">
        <v>0</v>
      </c>
      <c r="F113" s="251">
        <v>0</v>
      </c>
      <c r="G113" s="130">
        <v>0</v>
      </c>
      <c r="H113" s="238">
        <v>0</v>
      </c>
      <c r="I113" s="238">
        <v>0</v>
      </c>
      <c r="J113" s="251">
        <v>0</v>
      </c>
      <c r="K113" s="130">
        <v>0</v>
      </c>
      <c r="L113" s="238">
        <v>0</v>
      </c>
      <c r="M113" s="238"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v>0</v>
      </c>
      <c r="H114" s="238">
        <v>0</v>
      </c>
      <c r="I114" s="238"/>
      <c r="J114" s="251"/>
      <c r="K114" s="130">
        <v>0</v>
      </c>
      <c r="L114" s="238"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v>0</v>
      </c>
      <c r="H115" s="238">
        <v>0</v>
      </c>
      <c r="I115" s="238"/>
      <c r="J115" s="251"/>
      <c r="K115" s="130">
        <v>0</v>
      </c>
      <c r="L115" s="238"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v>0</v>
      </c>
      <c r="H116" s="238">
        <v>0</v>
      </c>
      <c r="I116" s="238"/>
      <c r="J116" s="251"/>
      <c r="K116" s="130">
        <v>0</v>
      </c>
      <c r="L116" s="238"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v>0</v>
      </c>
      <c r="H117" s="238">
        <v>0</v>
      </c>
      <c r="I117" s="238"/>
      <c r="J117" s="251"/>
      <c r="K117" s="130">
        <v>0</v>
      </c>
      <c r="L117" s="238"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v>0</v>
      </c>
      <c r="H118" s="238">
        <v>0</v>
      </c>
      <c r="I118" s="238"/>
      <c r="J118" s="251"/>
      <c r="K118" s="130">
        <v>0</v>
      </c>
      <c r="L118" s="238"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v>0</v>
      </c>
      <c r="H119" s="238">
        <v>0</v>
      </c>
      <c r="I119" s="238"/>
      <c r="J119" s="251"/>
      <c r="K119" s="130">
        <v>0</v>
      </c>
      <c r="L119" s="238"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v>0</v>
      </c>
      <c r="D120" s="238">
        <v>0</v>
      </c>
      <c r="E120" s="238">
        <v>0</v>
      </c>
      <c r="F120" s="251">
        <v>0</v>
      </c>
      <c r="G120" s="130">
        <v>0</v>
      </c>
      <c r="H120" s="238">
        <v>0</v>
      </c>
      <c r="I120" s="238">
        <v>0</v>
      </c>
      <c r="J120" s="251">
        <v>0</v>
      </c>
      <c r="K120" s="130">
        <v>0</v>
      </c>
      <c r="L120" s="238">
        <v>0</v>
      </c>
      <c r="M120" s="238"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v>0</v>
      </c>
      <c r="H121" s="238">
        <v>0</v>
      </c>
      <c r="I121" s="238"/>
      <c r="J121" s="251"/>
      <c r="K121" s="130">
        <v>0</v>
      </c>
      <c r="L121" s="238"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v>0</v>
      </c>
      <c r="H122" s="238">
        <v>0</v>
      </c>
      <c r="I122" s="238"/>
      <c r="J122" s="251"/>
      <c r="K122" s="130">
        <v>0</v>
      </c>
      <c r="L122" s="238"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v>0</v>
      </c>
      <c r="H123" s="238">
        <v>0</v>
      </c>
      <c r="I123" s="238"/>
      <c r="J123" s="251"/>
      <c r="K123" s="130">
        <v>0</v>
      </c>
      <c r="L123" s="238"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v>0</v>
      </c>
      <c r="H124" s="238">
        <v>0</v>
      </c>
      <c r="I124" s="238"/>
      <c r="J124" s="251"/>
      <c r="K124" s="130">
        <v>0</v>
      </c>
      <c r="L124" s="238"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v>0</v>
      </c>
      <c r="D125" s="238">
        <v>0</v>
      </c>
      <c r="E125" s="238">
        <v>0</v>
      </c>
      <c r="F125" s="251">
        <v>0</v>
      </c>
      <c r="G125" s="130">
        <v>0</v>
      </c>
      <c r="H125" s="238">
        <v>0</v>
      </c>
      <c r="I125" s="238">
        <v>0</v>
      </c>
      <c r="J125" s="251">
        <v>0</v>
      </c>
      <c r="K125" s="130">
        <v>0</v>
      </c>
      <c r="L125" s="238">
        <v>0</v>
      </c>
      <c r="M125" s="238"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v>0</v>
      </c>
      <c r="H126" s="238">
        <v>0</v>
      </c>
      <c r="I126" s="238"/>
      <c r="J126" s="251"/>
      <c r="K126" s="130">
        <v>0</v>
      </c>
      <c r="L126" s="238"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v>0</v>
      </c>
      <c r="H127" s="238">
        <v>0</v>
      </c>
      <c r="I127" s="238"/>
      <c r="J127" s="251"/>
      <c r="K127" s="130">
        <v>0</v>
      </c>
      <c r="L127" s="238"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v>0</v>
      </c>
      <c r="H128" s="238">
        <v>0</v>
      </c>
      <c r="I128" s="238"/>
      <c r="J128" s="251"/>
      <c r="K128" s="130">
        <v>0</v>
      </c>
      <c r="L128" s="238"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v>0</v>
      </c>
      <c r="H129" s="238">
        <v>0</v>
      </c>
      <c r="I129" s="238"/>
      <c r="J129" s="251"/>
      <c r="K129" s="130">
        <v>0</v>
      </c>
      <c r="L129" s="238"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v>0</v>
      </c>
      <c r="H130" s="238">
        <v>0</v>
      </c>
      <c r="I130" s="238"/>
      <c r="J130" s="251"/>
      <c r="K130" s="130">
        <v>0</v>
      </c>
      <c r="L130" s="238"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v>0</v>
      </c>
      <c r="H131" s="238">
        <v>0</v>
      </c>
      <c r="I131" s="238"/>
      <c r="J131" s="251"/>
      <c r="K131" s="130">
        <v>0</v>
      </c>
      <c r="L131" s="238"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v>0</v>
      </c>
      <c r="D132" s="238">
        <v>0</v>
      </c>
      <c r="E132" s="238">
        <v>0</v>
      </c>
      <c r="F132" s="251">
        <v>0</v>
      </c>
      <c r="G132" s="130">
        <v>0</v>
      </c>
      <c r="H132" s="238">
        <v>0</v>
      </c>
      <c r="I132" s="238">
        <v>0</v>
      </c>
      <c r="J132" s="251">
        <v>0</v>
      </c>
      <c r="K132" s="130">
        <v>0</v>
      </c>
      <c r="L132" s="238">
        <v>0</v>
      </c>
      <c r="M132" s="238"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v>0</v>
      </c>
      <c r="H133" s="238">
        <v>0</v>
      </c>
      <c r="I133" s="238"/>
      <c r="J133" s="251"/>
      <c r="K133" s="130">
        <v>0</v>
      </c>
      <c r="L133" s="238"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v>0</v>
      </c>
      <c r="H134" s="238">
        <v>0</v>
      </c>
      <c r="I134" s="238"/>
      <c r="J134" s="251"/>
      <c r="K134" s="130">
        <v>0</v>
      </c>
      <c r="L134" s="238"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v>0</v>
      </c>
      <c r="D135" s="238">
        <v>0</v>
      </c>
      <c r="E135" s="238">
        <v>0</v>
      </c>
      <c r="F135" s="251">
        <v>0</v>
      </c>
      <c r="G135" s="130">
        <v>0</v>
      </c>
      <c r="H135" s="238">
        <v>0</v>
      </c>
      <c r="I135" s="238">
        <v>0</v>
      </c>
      <c r="J135" s="251">
        <v>0</v>
      </c>
      <c r="K135" s="130">
        <v>0</v>
      </c>
      <c r="L135" s="238">
        <v>0</v>
      </c>
      <c r="M135" s="238"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v>0</v>
      </c>
      <c r="H136" s="238">
        <v>0</v>
      </c>
      <c r="I136" s="238"/>
      <c r="J136" s="251"/>
      <c r="K136" s="130">
        <v>0</v>
      </c>
      <c r="L136" s="238"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v>0</v>
      </c>
      <c r="H137" s="238">
        <v>0</v>
      </c>
      <c r="I137" s="238"/>
      <c r="J137" s="251"/>
      <c r="K137" s="130">
        <v>0</v>
      </c>
      <c r="L137" s="238"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v>0</v>
      </c>
      <c r="H138" s="238">
        <v>0</v>
      </c>
      <c r="I138" s="238"/>
      <c r="J138" s="251"/>
      <c r="K138" s="130">
        <v>0</v>
      </c>
      <c r="L138" s="238"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v>0</v>
      </c>
      <c r="H139" s="238">
        <v>0</v>
      </c>
      <c r="I139" s="238"/>
      <c r="J139" s="251"/>
      <c r="K139" s="130">
        <v>0</v>
      </c>
      <c r="L139" s="238"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v>0</v>
      </c>
      <c r="H140" s="238">
        <v>0</v>
      </c>
      <c r="I140" s="238"/>
      <c r="J140" s="251"/>
      <c r="K140" s="130">
        <v>0</v>
      </c>
      <c r="L140" s="238"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v>0</v>
      </c>
      <c r="H141" s="238">
        <v>0</v>
      </c>
      <c r="I141" s="238"/>
      <c r="J141" s="251"/>
      <c r="K141" s="130">
        <v>0</v>
      </c>
      <c r="L141" s="238"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v>0</v>
      </c>
      <c r="D142" s="238">
        <v>0</v>
      </c>
      <c r="E142" s="238">
        <v>0</v>
      </c>
      <c r="F142" s="251">
        <v>0</v>
      </c>
      <c r="G142" s="130">
        <v>0</v>
      </c>
      <c r="H142" s="238">
        <v>0</v>
      </c>
      <c r="I142" s="238">
        <v>0</v>
      </c>
      <c r="J142" s="251">
        <v>0</v>
      </c>
      <c r="K142" s="130">
        <v>0</v>
      </c>
      <c r="L142" s="238">
        <v>0</v>
      </c>
      <c r="M142" s="238"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v>0</v>
      </c>
      <c r="H143" s="238">
        <v>0</v>
      </c>
      <c r="I143" s="238"/>
      <c r="J143" s="251"/>
      <c r="K143" s="130">
        <v>0</v>
      </c>
      <c r="L143" s="238"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v>0</v>
      </c>
      <c r="H144" s="238">
        <v>0</v>
      </c>
      <c r="I144" s="238"/>
      <c r="J144" s="251"/>
      <c r="K144" s="130">
        <v>0</v>
      </c>
      <c r="L144" s="238"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v>0</v>
      </c>
      <c r="H145" s="238">
        <v>0</v>
      </c>
      <c r="I145" s="238"/>
      <c r="J145" s="251"/>
      <c r="K145" s="130">
        <v>0</v>
      </c>
      <c r="L145" s="238"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v>0</v>
      </c>
      <c r="H146" s="238">
        <v>0</v>
      </c>
      <c r="I146" s="238"/>
      <c r="J146" s="251"/>
      <c r="K146" s="130">
        <v>0</v>
      </c>
      <c r="L146" s="238"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v>0</v>
      </c>
      <c r="H147" s="238">
        <v>0</v>
      </c>
      <c r="I147" s="238"/>
      <c r="J147" s="251"/>
      <c r="K147" s="130">
        <v>0</v>
      </c>
      <c r="L147" s="238"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v>0</v>
      </c>
      <c r="H148" s="238">
        <v>0</v>
      </c>
      <c r="I148" s="238"/>
      <c r="J148" s="251"/>
      <c r="K148" s="130">
        <v>0</v>
      </c>
      <c r="L148" s="238"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v>0</v>
      </c>
      <c r="D149" s="238">
        <v>0</v>
      </c>
      <c r="E149" s="238">
        <v>0</v>
      </c>
      <c r="F149" s="251">
        <v>0</v>
      </c>
      <c r="G149" s="130">
        <v>0</v>
      </c>
      <c r="H149" s="238">
        <v>0</v>
      </c>
      <c r="I149" s="238">
        <v>0</v>
      </c>
      <c r="J149" s="251">
        <v>0</v>
      </c>
      <c r="K149" s="130">
        <v>0</v>
      </c>
      <c r="L149" s="238">
        <v>0</v>
      </c>
      <c r="M149" s="238"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v>0</v>
      </c>
      <c r="H150" s="238">
        <v>0</v>
      </c>
      <c r="I150" s="238"/>
      <c r="J150" s="251"/>
      <c r="K150" s="130">
        <v>0</v>
      </c>
      <c r="L150" s="238"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v>0</v>
      </c>
      <c r="H151" s="238">
        <v>0</v>
      </c>
      <c r="I151" s="238"/>
      <c r="J151" s="251"/>
      <c r="K151" s="130">
        <v>0</v>
      </c>
      <c r="L151" s="238"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v>0</v>
      </c>
      <c r="H152" s="238">
        <v>0</v>
      </c>
      <c r="I152" s="238"/>
      <c r="J152" s="251"/>
      <c r="K152" s="130">
        <v>0</v>
      </c>
      <c r="L152" s="238"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v>0</v>
      </c>
      <c r="D153" s="238">
        <v>0</v>
      </c>
      <c r="E153" s="238">
        <v>0</v>
      </c>
      <c r="F153" s="251">
        <v>0</v>
      </c>
      <c r="G153" s="130">
        <v>0</v>
      </c>
      <c r="H153" s="238">
        <v>0</v>
      </c>
      <c r="I153" s="238">
        <v>0</v>
      </c>
      <c r="J153" s="251">
        <v>0</v>
      </c>
      <c r="K153" s="130">
        <v>0</v>
      </c>
      <c r="L153" s="238">
        <v>0</v>
      </c>
      <c r="M153" s="238"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v>0</v>
      </c>
      <c r="H154" s="238">
        <v>0</v>
      </c>
      <c r="I154" s="238"/>
      <c r="J154" s="251"/>
      <c r="K154" s="130">
        <v>0</v>
      </c>
      <c r="L154" s="238"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v>0</v>
      </c>
      <c r="H155" s="238">
        <v>0</v>
      </c>
      <c r="I155" s="238"/>
      <c r="J155" s="251"/>
      <c r="K155" s="130">
        <v>0</v>
      </c>
      <c r="L155" s="238"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v>0</v>
      </c>
      <c r="H156" s="238">
        <v>0</v>
      </c>
      <c r="I156" s="238"/>
      <c r="J156" s="251"/>
      <c r="K156" s="130">
        <v>0</v>
      </c>
      <c r="L156" s="238"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v>0</v>
      </c>
      <c r="H157" s="238">
        <v>0</v>
      </c>
      <c r="I157" s="238"/>
      <c r="J157" s="251"/>
      <c r="K157" s="130">
        <v>0</v>
      </c>
      <c r="L157" s="238"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v>0</v>
      </c>
      <c r="H158" s="238">
        <v>0</v>
      </c>
      <c r="I158" s="238"/>
      <c r="J158" s="251"/>
      <c r="K158" s="130">
        <v>0</v>
      </c>
      <c r="L158" s="238"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v>0</v>
      </c>
      <c r="D159" s="238">
        <v>0</v>
      </c>
      <c r="E159" s="238">
        <v>0</v>
      </c>
      <c r="F159" s="251">
        <v>0</v>
      </c>
      <c r="G159" s="130">
        <v>0</v>
      </c>
      <c r="H159" s="238">
        <v>0</v>
      </c>
      <c r="I159" s="238">
        <v>0</v>
      </c>
      <c r="J159" s="251">
        <v>0</v>
      </c>
      <c r="K159" s="130">
        <v>0</v>
      </c>
      <c r="L159" s="238">
        <v>0</v>
      </c>
      <c r="M159" s="238"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v>0</v>
      </c>
      <c r="H160" s="238">
        <v>0</v>
      </c>
      <c r="I160" s="238"/>
      <c r="J160" s="251"/>
      <c r="K160" s="130">
        <v>0</v>
      </c>
      <c r="L160" s="238"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v>0</v>
      </c>
      <c r="H161" s="238">
        <v>0</v>
      </c>
      <c r="I161" s="238"/>
      <c r="J161" s="251"/>
      <c r="K161" s="130">
        <v>0</v>
      </c>
      <c r="L161" s="238"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v>0</v>
      </c>
      <c r="H162" s="238">
        <v>0</v>
      </c>
      <c r="I162" s="238"/>
      <c r="J162" s="251"/>
      <c r="K162" s="130">
        <v>0</v>
      </c>
      <c r="L162" s="238"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v>0</v>
      </c>
      <c r="H163" s="238">
        <v>0</v>
      </c>
      <c r="I163" s="238"/>
      <c r="J163" s="251"/>
      <c r="K163" s="130">
        <v>0</v>
      </c>
      <c r="L163" s="238"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v>0</v>
      </c>
      <c r="H164" s="238">
        <v>0</v>
      </c>
      <c r="I164" s="238"/>
      <c r="J164" s="251"/>
      <c r="K164" s="130">
        <v>0</v>
      </c>
      <c r="L164" s="238"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v>0</v>
      </c>
      <c r="H165" s="238">
        <v>0</v>
      </c>
      <c r="I165" s="238"/>
      <c r="J165" s="251"/>
      <c r="K165" s="130">
        <v>0</v>
      </c>
      <c r="L165" s="238"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v>0</v>
      </c>
      <c r="D166" s="238">
        <v>0</v>
      </c>
      <c r="E166" s="238">
        <v>0</v>
      </c>
      <c r="F166" s="251">
        <v>0</v>
      </c>
      <c r="G166" s="130">
        <v>0</v>
      </c>
      <c r="H166" s="238">
        <v>0</v>
      </c>
      <c r="I166" s="238">
        <v>0</v>
      </c>
      <c r="J166" s="251">
        <v>0</v>
      </c>
      <c r="K166" s="130">
        <v>0</v>
      </c>
      <c r="L166" s="238">
        <v>0</v>
      </c>
      <c r="M166" s="238"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v>0</v>
      </c>
      <c r="H167" s="238">
        <v>0</v>
      </c>
      <c r="I167" s="238"/>
      <c r="J167" s="251"/>
      <c r="K167" s="130">
        <v>0</v>
      </c>
      <c r="L167" s="238"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v>0</v>
      </c>
      <c r="H168" s="238">
        <v>0</v>
      </c>
      <c r="I168" s="238"/>
      <c r="J168" s="251"/>
      <c r="K168" s="130">
        <v>0</v>
      </c>
      <c r="L168" s="238"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v>0</v>
      </c>
      <c r="H169" s="238">
        <v>0</v>
      </c>
      <c r="I169" s="238"/>
      <c r="J169" s="251"/>
      <c r="K169" s="130">
        <v>0</v>
      </c>
      <c r="L169" s="238"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v>0</v>
      </c>
      <c r="H170" s="238">
        <v>0</v>
      </c>
      <c r="I170" s="238"/>
      <c r="J170" s="251"/>
      <c r="K170" s="130">
        <v>0</v>
      </c>
      <c r="L170" s="238">
        <v>0</v>
      </c>
      <c r="M170" s="238"/>
      <c r="N170" s="35"/>
    </row>
    <row r="171" spans="1:14" customFormat="1">
      <c r="A171" s="252" t="s">
        <v>288</v>
      </c>
      <c r="B171" s="261" t="s">
        <v>427</v>
      </c>
      <c r="C171" s="238">
        <v>161720</v>
      </c>
      <c r="D171" s="238">
        <v>161720</v>
      </c>
      <c r="E171" s="238">
        <v>0</v>
      </c>
      <c r="F171" s="251">
        <v>161720</v>
      </c>
      <c r="G171" s="130">
        <v>2.1101449332710585E-4</v>
      </c>
      <c r="H171" s="238">
        <v>0</v>
      </c>
      <c r="I171" s="238">
        <v>33515.46</v>
      </c>
      <c r="J171" s="251">
        <v>129607.4</v>
      </c>
      <c r="K171" s="130">
        <v>1.7471911154251201E-4</v>
      </c>
      <c r="L171" s="238">
        <v>32112.600000000006</v>
      </c>
      <c r="M171" s="238"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v>0</v>
      </c>
      <c r="H172" s="238">
        <v>0</v>
      </c>
      <c r="I172" s="238"/>
      <c r="J172" s="251"/>
      <c r="K172" s="130">
        <v>0</v>
      </c>
      <c r="L172" s="238"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v>0</v>
      </c>
      <c r="H173" s="238">
        <v>0</v>
      </c>
      <c r="I173" s="238"/>
      <c r="J173" s="251"/>
      <c r="K173" s="130">
        <v>0</v>
      </c>
      <c r="L173" s="238"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v>0</v>
      </c>
      <c r="H174" s="238">
        <v>0</v>
      </c>
      <c r="I174" s="238"/>
      <c r="J174" s="251"/>
      <c r="K174" s="130">
        <v>0</v>
      </c>
      <c r="L174" s="238"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v>0</v>
      </c>
      <c r="H175" s="238">
        <v>0</v>
      </c>
      <c r="I175" s="238"/>
      <c r="J175" s="251"/>
      <c r="K175" s="130">
        <v>0</v>
      </c>
      <c r="L175" s="238"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v>0</v>
      </c>
      <c r="H176" s="238">
        <v>0</v>
      </c>
      <c r="I176" s="238"/>
      <c r="J176" s="251"/>
      <c r="K176" s="130">
        <v>0</v>
      </c>
      <c r="L176" s="238">
        <v>0</v>
      </c>
      <c r="M176" s="238"/>
      <c r="N176" s="35"/>
    </row>
    <row r="177" spans="1:14" customFormat="1">
      <c r="A177" s="253" t="s">
        <v>294</v>
      </c>
      <c r="B177" s="261" t="s">
        <v>428</v>
      </c>
      <c r="C177" s="238">
        <v>161720</v>
      </c>
      <c r="D177" s="238">
        <v>161720</v>
      </c>
      <c r="E177" s="238">
        <v>0</v>
      </c>
      <c r="F177" s="241">
        <v>161720</v>
      </c>
      <c r="G177" s="130">
        <v>2.1101449332710585E-4</v>
      </c>
      <c r="H177" s="238">
        <v>0</v>
      </c>
      <c r="I177" s="238">
        <v>33515.46</v>
      </c>
      <c r="J177" s="241">
        <v>129607.4</v>
      </c>
      <c r="K177" s="130">
        <v>1.7471911154251201E-4</v>
      </c>
      <c r="L177" s="238">
        <v>32112.600000000006</v>
      </c>
      <c r="M177" s="238"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v>0</v>
      </c>
      <c r="H178" s="238">
        <v>0</v>
      </c>
      <c r="I178" s="238"/>
      <c r="J178" s="251"/>
      <c r="K178" s="130">
        <v>0</v>
      </c>
      <c r="L178" s="238">
        <v>0</v>
      </c>
      <c r="M178" s="238"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v>0</v>
      </c>
      <c r="H179" s="238">
        <v>0</v>
      </c>
      <c r="I179" s="238"/>
      <c r="J179" s="251"/>
      <c r="K179" s="130">
        <v>0</v>
      </c>
      <c r="L179" s="238">
        <v>0</v>
      </c>
      <c r="M179" s="238"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v>0</v>
      </c>
      <c r="H180" s="238">
        <v>0</v>
      </c>
      <c r="I180" s="238">
        <v>0</v>
      </c>
      <c r="J180" s="251">
        <v>0</v>
      </c>
      <c r="K180" s="130">
        <v>0</v>
      </c>
      <c r="L180" s="238">
        <v>0</v>
      </c>
      <c r="M180" s="238">
        <v>0</v>
      </c>
      <c r="N180" s="35"/>
    </row>
    <row r="181" spans="1:14" customFormat="1">
      <c r="A181" s="252" t="s">
        <v>296</v>
      </c>
      <c r="B181" s="261"/>
      <c r="C181" s="238">
        <v>70523873</v>
      </c>
      <c r="D181" s="245">
        <v>82405456.530000001</v>
      </c>
      <c r="E181" s="245">
        <v>11395463.26</v>
      </c>
      <c r="F181" s="251">
        <v>55399190.439999998</v>
      </c>
      <c r="G181" s="130">
        <v>7.228563011024268E-2</v>
      </c>
      <c r="H181" s="238">
        <v>27006266.090000004</v>
      </c>
      <c r="I181" s="245">
        <v>12072138.83</v>
      </c>
      <c r="J181" s="251">
        <v>55331825.409999996</v>
      </c>
      <c r="K181" s="130">
        <v>7.4590859593361106E-2</v>
      </c>
      <c r="L181" s="238">
        <v>27073631.120000005</v>
      </c>
      <c r="M181" s="238">
        <v>0</v>
      </c>
      <c r="N181" s="35"/>
    </row>
    <row r="182" spans="1:14" customFormat="1">
      <c r="A182" s="132" t="s">
        <v>297</v>
      </c>
      <c r="B182" s="262"/>
      <c r="C182" s="133">
        <v>788853853</v>
      </c>
      <c r="D182" s="133">
        <v>1073206029.03</v>
      </c>
      <c r="E182" s="133">
        <v>157000603.03</v>
      </c>
      <c r="F182" s="133">
        <v>766392855.06000018</v>
      </c>
      <c r="G182" s="134">
        <v>1</v>
      </c>
      <c r="H182" s="133">
        <v>306813173.96999991</v>
      </c>
      <c r="I182" s="133">
        <v>165069775.02000004</v>
      </c>
      <c r="J182" s="133">
        <v>741804367.33999991</v>
      </c>
      <c r="K182" s="134">
        <v>1</v>
      </c>
      <c r="L182" s="133">
        <v>331401661.69000006</v>
      </c>
      <c r="M182" s="133">
        <v>0</v>
      </c>
      <c r="N182" s="135"/>
    </row>
    <row r="183" spans="1:14" customFormat="1" ht="12.75" customHeight="1">
      <c r="A183" s="309" t="str">
        <f>'Anexo_1_-_Balanço_Orçamentário'!A126:K126</f>
        <v>FONTE: Sistema FIPLAN, Unidade Responsável: SEFAZ/SATE. Emissão:22/01/2025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4" customFormat="1" ht="12.75" customHeight="1">
      <c r="A184" s="310"/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4" customFormat="1" ht="22.5" customHeight="1">
      <c r="A188" s="125" t="s">
        <v>298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4" customFormat="1" ht="11.25" customHeight="1">
      <c r="A190" s="254" t="s">
        <v>299</v>
      </c>
      <c r="B190" s="278"/>
      <c r="C190" s="236">
        <v>70523873</v>
      </c>
      <c r="D190" s="236">
        <v>82405456.530000001</v>
      </c>
      <c r="E190" s="236">
        <v>11395463.26</v>
      </c>
      <c r="F190" s="236">
        <v>55399190.439999998</v>
      </c>
      <c r="G190" s="255">
        <v>7.228563011024268E-2</v>
      </c>
      <c r="H190" s="236">
        <v>27006266.090000004</v>
      </c>
      <c r="I190" s="236">
        <v>12072138.83</v>
      </c>
      <c r="J190" s="236">
        <v>55331825.409999996</v>
      </c>
      <c r="K190" s="255">
        <v>7.4590859593361106E-2</v>
      </c>
      <c r="L190" s="236">
        <v>27073631.120000005</v>
      </c>
      <c r="M190" s="236"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v>0</v>
      </c>
      <c r="D191" s="238">
        <v>0</v>
      </c>
      <c r="E191" s="238">
        <v>0</v>
      </c>
      <c r="F191" s="238">
        <v>0</v>
      </c>
      <c r="G191" s="130">
        <v>0</v>
      </c>
      <c r="H191" s="238">
        <v>0</v>
      </c>
      <c r="I191" s="238">
        <v>0</v>
      </c>
      <c r="J191" s="238">
        <v>0</v>
      </c>
      <c r="K191" s="130">
        <v>0</v>
      </c>
      <c r="L191" s="238">
        <v>0</v>
      </c>
      <c r="M191" s="238"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v>0</v>
      </c>
      <c r="H192" s="238">
        <v>0</v>
      </c>
      <c r="I192" s="238"/>
      <c r="J192" s="238"/>
      <c r="K192" s="130">
        <v>0</v>
      </c>
      <c r="L192" s="238"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v>0</v>
      </c>
      <c r="H193" s="238">
        <v>0</v>
      </c>
      <c r="I193" s="238"/>
      <c r="J193" s="238"/>
      <c r="K193" s="130">
        <v>0</v>
      </c>
      <c r="L193" s="238"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v>0</v>
      </c>
      <c r="H194" s="238">
        <v>0</v>
      </c>
      <c r="I194" s="238"/>
      <c r="J194" s="238"/>
      <c r="K194" s="130">
        <v>0</v>
      </c>
      <c r="L194" s="238"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v>0</v>
      </c>
      <c r="D195" s="238">
        <v>0</v>
      </c>
      <c r="E195" s="238">
        <v>0</v>
      </c>
      <c r="F195" s="238">
        <v>0</v>
      </c>
      <c r="G195" s="130">
        <v>0</v>
      </c>
      <c r="H195" s="238">
        <v>0</v>
      </c>
      <c r="I195" s="238">
        <v>0</v>
      </c>
      <c r="J195" s="238">
        <v>0</v>
      </c>
      <c r="K195" s="130">
        <v>0</v>
      </c>
      <c r="L195" s="238">
        <v>0</v>
      </c>
      <c r="M195" s="238"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v>0</v>
      </c>
      <c r="H196" s="238">
        <v>0</v>
      </c>
      <c r="I196" s="238"/>
      <c r="J196" s="238"/>
      <c r="K196" s="130">
        <v>0</v>
      </c>
      <c r="L196" s="238"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v>0</v>
      </c>
      <c r="H197" s="238">
        <v>0</v>
      </c>
      <c r="I197" s="238"/>
      <c r="J197" s="238"/>
      <c r="K197" s="130">
        <v>0</v>
      </c>
      <c r="L197" s="238"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v>0</v>
      </c>
      <c r="H198" s="238">
        <v>0</v>
      </c>
      <c r="I198" s="238"/>
      <c r="J198" s="238"/>
      <c r="K198" s="130">
        <v>0</v>
      </c>
      <c r="L198" s="238">
        <v>0</v>
      </c>
      <c r="M198" s="238"/>
    </row>
    <row r="199" spans="1:13" customFormat="1" ht="11.25" customHeight="1">
      <c r="A199" s="252" t="s">
        <v>166</v>
      </c>
      <c r="B199" s="261" t="s">
        <v>421</v>
      </c>
      <c r="C199" s="238">
        <v>56751796</v>
      </c>
      <c r="D199" s="238">
        <v>61303379.530000001</v>
      </c>
      <c r="E199" s="238">
        <v>8614728.1600000001</v>
      </c>
      <c r="F199" s="238">
        <v>43303137.039999999</v>
      </c>
      <c r="G199" s="130">
        <v>5.6502532290191872E-2</v>
      </c>
      <c r="H199" s="238">
        <v>18000242.490000002</v>
      </c>
      <c r="I199" s="238">
        <v>8596095.4900000002</v>
      </c>
      <c r="J199" s="238">
        <v>43243291.369999997</v>
      </c>
      <c r="K199" s="130">
        <v>5.8294738173440531E-2</v>
      </c>
      <c r="L199" s="238">
        <v>18060088.160000004</v>
      </c>
      <c r="M199" s="238">
        <v>0</v>
      </c>
    </row>
    <row r="200" spans="1:13" customFormat="1" ht="11.25" customHeight="1">
      <c r="A200" s="253" t="s">
        <v>168</v>
      </c>
      <c r="B200" s="261" t="s">
        <v>423</v>
      </c>
      <c r="C200" s="238">
        <v>56693573</v>
      </c>
      <c r="D200" s="238">
        <v>61245156.530000001</v>
      </c>
      <c r="E200" s="238">
        <v>8614728.1600000001</v>
      </c>
      <c r="F200" s="238">
        <v>43244914.039999999</v>
      </c>
      <c r="G200" s="130">
        <v>5.642656211430154E-2</v>
      </c>
      <c r="H200" s="238">
        <v>18000242.490000002</v>
      </c>
      <c r="I200" s="238">
        <v>8595609.4900000002</v>
      </c>
      <c r="J200" s="238">
        <v>43225795.369999997</v>
      </c>
      <c r="K200" s="130">
        <v>5.8271152440098548E-2</v>
      </c>
      <c r="L200" s="238">
        <v>18019361.160000004</v>
      </c>
      <c r="M200" s="238">
        <v>0</v>
      </c>
    </row>
    <row r="201" spans="1:13" customFormat="1" ht="11.25" hidden="1" customHeight="1">
      <c r="A201" s="253" t="s">
        <v>169</v>
      </c>
      <c r="B201" s="261" t="s">
        <v>424</v>
      </c>
      <c r="C201" s="238">
        <v>0</v>
      </c>
      <c r="D201" s="238">
        <v>0</v>
      </c>
      <c r="E201" s="238">
        <v>0</v>
      </c>
      <c r="F201" s="238">
        <v>0</v>
      </c>
      <c r="G201" s="130">
        <v>0</v>
      </c>
      <c r="H201" s="238">
        <v>0</v>
      </c>
      <c r="I201" s="238">
        <v>0</v>
      </c>
      <c r="J201" s="238">
        <v>0</v>
      </c>
      <c r="K201" s="130">
        <v>0</v>
      </c>
      <c r="L201" s="238">
        <v>0</v>
      </c>
      <c r="M201" s="238">
        <v>0</v>
      </c>
    </row>
    <row r="202" spans="1:13" customFormat="1" ht="11.25" customHeight="1">
      <c r="A202" s="253" t="s">
        <v>179</v>
      </c>
      <c r="B202" s="261" t="s">
        <v>429</v>
      </c>
      <c r="C202" s="238">
        <v>58223</v>
      </c>
      <c r="D202" s="238">
        <v>58223</v>
      </c>
      <c r="E202" s="238">
        <v>0</v>
      </c>
      <c r="F202" s="238">
        <v>58223</v>
      </c>
      <c r="G202" s="130">
        <v>7.5970175890329475E-5</v>
      </c>
      <c r="H202" s="238">
        <v>0</v>
      </c>
      <c r="I202" s="238">
        <v>486</v>
      </c>
      <c r="J202" s="238">
        <v>17496</v>
      </c>
      <c r="K202" s="130">
        <v>2.3585733341983485E-5</v>
      </c>
      <c r="L202" s="238">
        <v>40727</v>
      </c>
      <c r="M202" s="238">
        <v>0</v>
      </c>
    </row>
    <row r="203" spans="1:13" customFormat="1" ht="11.25" hidden="1" customHeight="1">
      <c r="A203" s="252" t="s">
        <v>170</v>
      </c>
      <c r="B203" s="261"/>
      <c r="C203" s="238">
        <v>0</v>
      </c>
      <c r="D203" s="238">
        <v>0</v>
      </c>
      <c r="E203" s="238">
        <v>0</v>
      </c>
      <c r="F203" s="238">
        <v>0</v>
      </c>
      <c r="G203" s="130">
        <v>0</v>
      </c>
      <c r="H203" s="238">
        <v>0</v>
      </c>
      <c r="I203" s="238">
        <v>0</v>
      </c>
      <c r="J203" s="238">
        <v>0</v>
      </c>
      <c r="K203" s="130">
        <v>0</v>
      </c>
      <c r="L203" s="238">
        <v>0</v>
      </c>
      <c r="M203" s="238"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v>0</v>
      </c>
      <c r="H204" s="238">
        <v>0</v>
      </c>
      <c r="I204" s="238"/>
      <c r="J204" s="238"/>
      <c r="K204" s="130">
        <v>0</v>
      </c>
      <c r="L204" s="238"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v>0</v>
      </c>
      <c r="H205" s="238">
        <v>0</v>
      </c>
      <c r="I205" s="238"/>
      <c r="J205" s="238"/>
      <c r="K205" s="130">
        <v>0</v>
      </c>
      <c r="L205" s="238"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v>0</v>
      </c>
      <c r="H206" s="238">
        <v>0</v>
      </c>
      <c r="I206" s="238"/>
      <c r="J206" s="238"/>
      <c r="K206" s="130">
        <v>0</v>
      </c>
      <c r="L206" s="238"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v>0</v>
      </c>
      <c r="H207" s="238">
        <v>0</v>
      </c>
      <c r="I207" s="238"/>
      <c r="J207" s="238"/>
      <c r="K207" s="130">
        <v>0</v>
      </c>
      <c r="L207" s="238"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v>0</v>
      </c>
      <c r="H208" s="238">
        <v>0</v>
      </c>
      <c r="I208" s="238"/>
      <c r="J208" s="238"/>
      <c r="K208" s="130">
        <v>0</v>
      </c>
      <c r="L208" s="238"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v>0</v>
      </c>
      <c r="H209" s="238">
        <v>0</v>
      </c>
      <c r="I209" s="238"/>
      <c r="J209" s="238"/>
      <c r="K209" s="130">
        <v>0</v>
      </c>
      <c r="L209" s="238"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v>0</v>
      </c>
      <c r="H210" s="238">
        <v>0</v>
      </c>
      <c r="I210" s="238"/>
      <c r="J210" s="238"/>
      <c r="K210" s="130">
        <v>0</v>
      </c>
      <c r="L210" s="238"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v>0</v>
      </c>
      <c r="H211" s="238">
        <v>0</v>
      </c>
      <c r="I211" s="238"/>
      <c r="J211" s="238"/>
      <c r="K211" s="130">
        <v>0</v>
      </c>
      <c r="L211" s="238"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v>0</v>
      </c>
      <c r="H212" s="238">
        <v>0</v>
      </c>
      <c r="I212" s="238"/>
      <c r="J212" s="238"/>
      <c r="K212" s="130">
        <v>0</v>
      </c>
      <c r="L212" s="238"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v>0</v>
      </c>
      <c r="H213" s="238">
        <v>0</v>
      </c>
      <c r="I213" s="238"/>
      <c r="J213" s="238"/>
      <c r="K213" s="130">
        <v>0</v>
      </c>
      <c r="L213" s="238"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v>0</v>
      </c>
      <c r="H214" s="238">
        <v>0</v>
      </c>
      <c r="I214" s="238"/>
      <c r="J214" s="238"/>
      <c r="K214" s="130">
        <v>0</v>
      </c>
      <c r="L214" s="238"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v>0</v>
      </c>
      <c r="H215" s="238">
        <v>0</v>
      </c>
      <c r="I215" s="238"/>
      <c r="J215" s="238"/>
      <c r="K215" s="130">
        <v>0</v>
      </c>
      <c r="L215" s="238"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v>0</v>
      </c>
      <c r="D216" s="238">
        <v>0</v>
      </c>
      <c r="E216" s="238">
        <v>0</v>
      </c>
      <c r="F216" s="238">
        <v>0</v>
      </c>
      <c r="G216" s="130">
        <v>0</v>
      </c>
      <c r="H216" s="238">
        <v>0</v>
      </c>
      <c r="I216" s="238">
        <v>0</v>
      </c>
      <c r="J216" s="238">
        <v>0</v>
      </c>
      <c r="K216" s="130">
        <v>0</v>
      </c>
      <c r="L216" s="238">
        <v>0</v>
      </c>
      <c r="M216" s="238"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v>0</v>
      </c>
      <c r="H217" s="238">
        <v>0</v>
      </c>
      <c r="I217" s="238"/>
      <c r="J217" s="238"/>
      <c r="K217" s="130">
        <v>0</v>
      </c>
      <c r="L217" s="238"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v>0</v>
      </c>
      <c r="H218" s="238">
        <v>0</v>
      </c>
      <c r="I218" s="238"/>
      <c r="J218" s="238"/>
      <c r="K218" s="130">
        <v>0</v>
      </c>
      <c r="L218" s="238"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v>0</v>
      </c>
      <c r="H219" s="238">
        <v>0</v>
      </c>
      <c r="I219" s="238"/>
      <c r="J219" s="238"/>
      <c r="K219" s="130">
        <v>0</v>
      </c>
      <c r="L219" s="238"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v>0</v>
      </c>
      <c r="H220" s="238">
        <v>0</v>
      </c>
      <c r="I220" s="238"/>
      <c r="J220" s="238"/>
      <c r="K220" s="130">
        <v>0</v>
      </c>
      <c r="L220" s="238"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v>0</v>
      </c>
      <c r="D221" s="238">
        <v>0</v>
      </c>
      <c r="E221" s="238">
        <v>0</v>
      </c>
      <c r="F221" s="238">
        <v>0</v>
      </c>
      <c r="G221" s="130">
        <v>0</v>
      </c>
      <c r="H221" s="238">
        <v>0</v>
      </c>
      <c r="I221" s="238">
        <v>0</v>
      </c>
      <c r="J221" s="238">
        <v>0</v>
      </c>
      <c r="K221" s="130">
        <v>0</v>
      </c>
      <c r="L221" s="238">
        <v>0</v>
      </c>
      <c r="M221" s="238"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v>0</v>
      </c>
      <c r="H222" s="238">
        <v>0</v>
      </c>
      <c r="I222" s="238"/>
      <c r="J222" s="238"/>
      <c r="K222" s="130">
        <v>0</v>
      </c>
      <c r="L222" s="238"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v>0</v>
      </c>
      <c r="H223" s="238">
        <v>0</v>
      </c>
      <c r="I223" s="238"/>
      <c r="J223" s="238"/>
      <c r="K223" s="130">
        <v>0</v>
      </c>
      <c r="L223" s="238"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v>0</v>
      </c>
      <c r="H224" s="238">
        <v>0</v>
      </c>
      <c r="I224" s="238"/>
      <c r="J224" s="238"/>
      <c r="K224" s="130">
        <v>0</v>
      </c>
      <c r="L224" s="238"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v>0</v>
      </c>
      <c r="H225" s="238">
        <v>0</v>
      </c>
      <c r="I225" s="238"/>
      <c r="J225" s="238"/>
      <c r="K225" s="130">
        <v>0</v>
      </c>
      <c r="L225" s="238"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v>0</v>
      </c>
      <c r="D226" s="238">
        <v>0</v>
      </c>
      <c r="E226" s="238">
        <v>0</v>
      </c>
      <c r="F226" s="238">
        <v>0</v>
      </c>
      <c r="G226" s="130">
        <v>0</v>
      </c>
      <c r="H226" s="238">
        <v>0</v>
      </c>
      <c r="I226" s="238">
        <v>0</v>
      </c>
      <c r="J226" s="238">
        <v>0</v>
      </c>
      <c r="K226" s="130">
        <v>0</v>
      </c>
      <c r="L226" s="238">
        <v>0</v>
      </c>
      <c r="M226" s="238"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v>0</v>
      </c>
      <c r="H227" s="238">
        <v>0</v>
      </c>
      <c r="I227" s="238"/>
      <c r="J227" s="238"/>
      <c r="K227" s="130">
        <v>0</v>
      </c>
      <c r="L227" s="238"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v>0</v>
      </c>
      <c r="H228" s="238">
        <v>0</v>
      </c>
      <c r="I228" s="238"/>
      <c r="J228" s="238"/>
      <c r="K228" s="130">
        <v>0</v>
      </c>
      <c r="L228" s="238"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v>0</v>
      </c>
      <c r="H229" s="238">
        <v>0</v>
      </c>
      <c r="I229" s="238"/>
      <c r="J229" s="238"/>
      <c r="K229" s="130">
        <v>0</v>
      </c>
      <c r="L229" s="238"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v>0</v>
      </c>
      <c r="D230" s="238">
        <v>0</v>
      </c>
      <c r="E230" s="238">
        <v>0</v>
      </c>
      <c r="F230" s="238">
        <v>0</v>
      </c>
      <c r="G230" s="130">
        <v>0</v>
      </c>
      <c r="H230" s="238">
        <v>0</v>
      </c>
      <c r="I230" s="238">
        <v>0</v>
      </c>
      <c r="J230" s="238">
        <v>0</v>
      </c>
      <c r="K230" s="130">
        <v>0</v>
      </c>
      <c r="L230" s="238">
        <v>0</v>
      </c>
      <c r="M230" s="238"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v>0</v>
      </c>
      <c r="H231" s="238">
        <v>0</v>
      </c>
      <c r="I231" s="238"/>
      <c r="J231" s="238"/>
      <c r="K231" s="130">
        <v>0</v>
      </c>
      <c r="L231" s="238"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v>0</v>
      </c>
      <c r="H232" s="238">
        <v>0</v>
      </c>
      <c r="I232" s="238"/>
      <c r="J232" s="238"/>
      <c r="K232" s="130">
        <v>0</v>
      </c>
      <c r="L232" s="238"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v>0</v>
      </c>
      <c r="H233" s="238">
        <v>0</v>
      </c>
      <c r="I233" s="238"/>
      <c r="J233" s="238"/>
      <c r="K233" s="130">
        <v>0</v>
      </c>
      <c r="L233" s="238"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v>0</v>
      </c>
      <c r="H234" s="238">
        <v>0</v>
      </c>
      <c r="I234" s="238"/>
      <c r="J234" s="238"/>
      <c r="K234" s="130">
        <v>0</v>
      </c>
      <c r="L234" s="238"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v>0</v>
      </c>
      <c r="H235" s="238">
        <v>0</v>
      </c>
      <c r="I235" s="238"/>
      <c r="J235" s="238"/>
      <c r="K235" s="130">
        <v>0</v>
      </c>
      <c r="L235" s="238">
        <v>0</v>
      </c>
      <c r="M235" s="238"/>
    </row>
    <row r="236" spans="1:13" customFormat="1" ht="10.5" customHeight="1">
      <c r="A236" s="252" t="s">
        <v>196</v>
      </c>
      <c r="B236" s="261" t="s">
        <v>425</v>
      </c>
      <c r="C236" s="238">
        <v>13772077</v>
      </c>
      <c r="D236" s="238">
        <v>21102077</v>
      </c>
      <c r="E236" s="238">
        <v>2780735.1</v>
      </c>
      <c r="F236" s="238">
        <v>12096053.4</v>
      </c>
      <c r="G236" s="130">
        <v>1.5783097820050804E-2</v>
      </c>
      <c r="H236" s="238">
        <v>9006023.5999999996</v>
      </c>
      <c r="I236" s="238">
        <v>3476043.34</v>
      </c>
      <c r="J236" s="238">
        <v>12088534.039999999</v>
      </c>
      <c r="K236" s="130">
        <v>1.6296121419920571E-2</v>
      </c>
      <c r="L236" s="238">
        <v>9013542.9600000009</v>
      </c>
      <c r="M236" s="238"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v>0</v>
      </c>
      <c r="H237" s="238">
        <v>0</v>
      </c>
      <c r="I237" s="238"/>
      <c r="J237" s="238"/>
      <c r="K237" s="130">
        <v>0</v>
      </c>
      <c r="L237" s="238">
        <v>0</v>
      </c>
      <c r="M237" s="238"/>
    </row>
    <row r="238" spans="1:13" customFormat="1" ht="11.25" customHeight="1">
      <c r="A238" s="256" t="s">
        <v>198</v>
      </c>
      <c r="B238" s="279" t="s">
        <v>426</v>
      </c>
      <c r="C238" s="245">
        <v>13772077</v>
      </c>
      <c r="D238" s="245">
        <v>21102077</v>
      </c>
      <c r="E238" s="245">
        <v>2780735.1</v>
      </c>
      <c r="F238" s="245">
        <v>12096053.4</v>
      </c>
      <c r="G238" s="257">
        <v>1.5783097820050804E-2</v>
      </c>
      <c r="H238" s="245">
        <v>9006023.5999999996</v>
      </c>
      <c r="I238" s="245">
        <v>3476043.34</v>
      </c>
      <c r="J238" s="245">
        <v>12088534.039999999</v>
      </c>
      <c r="K238" s="257">
        <v>1.6296121419920571E-2</v>
      </c>
      <c r="L238" s="245">
        <v>9013542.9600000009</v>
      </c>
      <c r="M238" s="245"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ref="G239:G253" si="0">F239/F$182</f>
        <v>0</v>
      </c>
      <c r="H239" s="89">
        <f t="shared" ref="H239:H253" si="1">D239-F239</f>
        <v>0</v>
      </c>
      <c r="I239" s="89"/>
      <c r="J239" s="89"/>
      <c r="K239" s="130">
        <f t="shared" ref="K239:K253" si="2">J239/J$182</f>
        <v>0</v>
      </c>
      <c r="L239" s="89">
        <f t="shared" ref="L239:L253" si="3">D239-J239</f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0"/>
        <v>0</v>
      </c>
      <c r="H240" s="89">
        <f t="shared" si="1"/>
        <v>0</v>
      </c>
      <c r="I240" s="89"/>
      <c r="J240" s="89"/>
      <c r="K240" s="130">
        <f t="shared" si="2"/>
        <v>0</v>
      </c>
      <c r="L240" s="89">
        <f t="shared" si="3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0"/>
        <v>0</v>
      </c>
      <c r="H241" s="89">
        <f t="shared" si="1"/>
        <v>0</v>
      </c>
      <c r="I241" s="89"/>
      <c r="J241" s="89"/>
      <c r="K241" s="130">
        <f t="shared" si="2"/>
        <v>0</v>
      </c>
      <c r="L241" s="89">
        <f t="shared" si="3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0"/>
        <v>0</v>
      </c>
      <c r="H242" s="89">
        <f t="shared" si="1"/>
        <v>0</v>
      </c>
      <c r="I242" s="89">
        <f>SUM(I243:I249)</f>
        <v>0</v>
      </c>
      <c r="J242" s="89">
        <f>SUM(J243:J249)</f>
        <v>0</v>
      </c>
      <c r="K242" s="130">
        <f t="shared" si="2"/>
        <v>0</v>
      </c>
      <c r="L242" s="89">
        <f t="shared" si="3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0"/>
        <v>0</v>
      </c>
      <c r="H243" s="89">
        <f t="shared" si="1"/>
        <v>0</v>
      </c>
      <c r="I243" s="89"/>
      <c r="J243" s="89"/>
      <c r="K243" s="130">
        <f t="shared" si="2"/>
        <v>0</v>
      </c>
      <c r="L243" s="89">
        <f t="shared" si="3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0"/>
        <v>0</v>
      </c>
      <c r="H244" s="89">
        <f t="shared" si="1"/>
        <v>0</v>
      </c>
      <c r="I244" s="89"/>
      <c r="J244" s="89"/>
      <c r="K244" s="130">
        <f t="shared" si="2"/>
        <v>0</v>
      </c>
      <c r="L244" s="89">
        <f t="shared" si="3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0"/>
        <v>0</v>
      </c>
      <c r="H245" s="89">
        <f t="shared" si="1"/>
        <v>0</v>
      </c>
      <c r="I245" s="89"/>
      <c r="J245" s="89"/>
      <c r="K245" s="130">
        <f t="shared" si="2"/>
        <v>0</v>
      </c>
      <c r="L245" s="89">
        <f t="shared" si="3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0"/>
        <v>0</v>
      </c>
      <c r="H246" s="89">
        <f t="shared" si="1"/>
        <v>0</v>
      </c>
      <c r="I246" s="89"/>
      <c r="J246" s="89"/>
      <c r="K246" s="130">
        <f t="shared" si="2"/>
        <v>0</v>
      </c>
      <c r="L246" s="89">
        <f t="shared" si="3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0"/>
        <v>0</v>
      </c>
      <c r="H247" s="89">
        <f t="shared" si="1"/>
        <v>0</v>
      </c>
      <c r="I247" s="89"/>
      <c r="J247" s="89"/>
      <c r="K247" s="130">
        <f t="shared" si="2"/>
        <v>0</v>
      </c>
      <c r="L247" s="89">
        <f t="shared" si="3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0"/>
        <v>0</v>
      </c>
      <c r="H248" s="89">
        <f t="shared" si="1"/>
        <v>0</v>
      </c>
      <c r="I248" s="89"/>
      <c r="J248" s="89"/>
      <c r="K248" s="130">
        <f t="shared" si="2"/>
        <v>0</v>
      </c>
      <c r="L248" s="89">
        <f t="shared" si="3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0"/>
        <v>0</v>
      </c>
      <c r="H249" s="89">
        <f t="shared" si="1"/>
        <v>0</v>
      </c>
      <c r="I249" s="89"/>
      <c r="J249" s="89"/>
      <c r="K249" s="130">
        <f t="shared" si="2"/>
        <v>0</v>
      </c>
      <c r="L249" s="89">
        <f t="shared" si="3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0"/>
        <v>0</v>
      </c>
      <c r="H250" s="89">
        <f t="shared" si="1"/>
        <v>0</v>
      </c>
      <c r="I250" s="89">
        <f>SUM(I251:I255)</f>
        <v>0</v>
      </c>
      <c r="J250" s="89">
        <f>SUM(J251:J255)</f>
        <v>0</v>
      </c>
      <c r="K250" s="130">
        <f t="shared" si="2"/>
        <v>0</v>
      </c>
      <c r="L250" s="89">
        <f t="shared" si="3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0"/>
        <v>0</v>
      </c>
      <c r="H251" s="89">
        <f t="shared" si="1"/>
        <v>0</v>
      </c>
      <c r="I251" s="89"/>
      <c r="J251" s="89"/>
      <c r="K251" s="130">
        <f t="shared" si="2"/>
        <v>0</v>
      </c>
      <c r="L251" s="89">
        <f t="shared" si="3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0"/>
        <v>0</v>
      </c>
      <c r="H252" s="89">
        <f t="shared" si="1"/>
        <v>0</v>
      </c>
      <c r="I252" s="89"/>
      <c r="J252" s="89"/>
      <c r="K252" s="130">
        <f t="shared" si="2"/>
        <v>0</v>
      </c>
      <c r="L252" s="89">
        <f t="shared" si="3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0"/>
        <v>0</v>
      </c>
      <c r="H253" s="89">
        <f t="shared" si="1"/>
        <v>0</v>
      </c>
      <c r="I253" s="89"/>
      <c r="J253" s="89"/>
      <c r="K253" s="130">
        <f t="shared" si="2"/>
        <v>0</v>
      </c>
      <c r="L253" s="89">
        <f t="shared" si="3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4">F254/F$182</f>
        <v>0</v>
      </c>
      <c r="H254" s="89">
        <f t="shared" ref="H254:H285" si="5">D254-F254</f>
        <v>0</v>
      </c>
      <c r="I254" s="89"/>
      <c r="J254" s="89"/>
      <c r="K254" s="130">
        <f t="shared" ref="K254:K285" si="6">J254/J$182</f>
        <v>0</v>
      </c>
      <c r="L254" s="89">
        <f t="shared" ref="L254:L285" si="7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4"/>
        <v>0</v>
      </c>
      <c r="H255" s="89">
        <f t="shared" si="5"/>
        <v>0</v>
      </c>
      <c r="I255" s="89"/>
      <c r="J255" s="89"/>
      <c r="K255" s="130">
        <f t="shared" si="6"/>
        <v>0</v>
      </c>
      <c r="L255" s="89">
        <f t="shared" si="7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4"/>
        <v>0</v>
      </c>
      <c r="H256" s="89">
        <f t="shared" si="5"/>
        <v>0</v>
      </c>
      <c r="I256" s="89">
        <f>SUM(I257:I265)</f>
        <v>0</v>
      </c>
      <c r="J256" s="89">
        <f>SUM(J257:J265)</f>
        <v>0</v>
      </c>
      <c r="K256" s="130">
        <f t="shared" si="6"/>
        <v>0</v>
      </c>
      <c r="L256" s="89">
        <f t="shared" si="7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4"/>
        <v>0</v>
      </c>
      <c r="H257" s="89">
        <f t="shared" si="5"/>
        <v>0</v>
      </c>
      <c r="I257" s="89"/>
      <c r="J257" s="89"/>
      <c r="K257" s="130">
        <f t="shared" si="6"/>
        <v>0</v>
      </c>
      <c r="L257" s="89">
        <f t="shared" si="7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4"/>
        <v>0</v>
      </c>
      <c r="H258" s="89">
        <f t="shared" si="5"/>
        <v>0</v>
      </c>
      <c r="I258" s="89"/>
      <c r="J258" s="89"/>
      <c r="K258" s="130">
        <f t="shared" si="6"/>
        <v>0</v>
      </c>
      <c r="L258" s="89">
        <f t="shared" si="7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4"/>
        <v>0</v>
      </c>
      <c r="H259" s="89">
        <f t="shared" si="5"/>
        <v>0</v>
      </c>
      <c r="I259" s="89"/>
      <c r="J259" s="89"/>
      <c r="K259" s="130">
        <f t="shared" si="6"/>
        <v>0</v>
      </c>
      <c r="L259" s="89">
        <f t="shared" si="7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4"/>
        <v>0</v>
      </c>
      <c r="H260" s="89">
        <f t="shared" si="5"/>
        <v>0</v>
      </c>
      <c r="I260" s="89"/>
      <c r="J260" s="89"/>
      <c r="K260" s="130">
        <f t="shared" si="6"/>
        <v>0</v>
      </c>
      <c r="L260" s="89">
        <f t="shared" si="7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4"/>
        <v>0</v>
      </c>
      <c r="H261" s="89">
        <f t="shared" si="5"/>
        <v>0</v>
      </c>
      <c r="I261" s="89"/>
      <c r="J261" s="89"/>
      <c r="K261" s="130">
        <f t="shared" si="6"/>
        <v>0</v>
      </c>
      <c r="L261" s="89">
        <f t="shared" si="7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4"/>
        <v>0</v>
      </c>
      <c r="H262" s="89">
        <f t="shared" si="5"/>
        <v>0</v>
      </c>
      <c r="I262" s="89"/>
      <c r="J262" s="89"/>
      <c r="K262" s="130">
        <f t="shared" si="6"/>
        <v>0</v>
      </c>
      <c r="L262" s="89">
        <f t="shared" si="7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4"/>
        <v>0</v>
      </c>
      <c r="H263" s="89">
        <f t="shared" si="5"/>
        <v>0</v>
      </c>
      <c r="I263" s="89"/>
      <c r="J263" s="89"/>
      <c r="K263" s="130">
        <f t="shared" si="6"/>
        <v>0</v>
      </c>
      <c r="L263" s="89">
        <f t="shared" si="7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4"/>
        <v>0</v>
      </c>
      <c r="H264" s="89">
        <f t="shared" si="5"/>
        <v>0</v>
      </c>
      <c r="I264" s="89"/>
      <c r="J264" s="89"/>
      <c r="K264" s="130">
        <f t="shared" si="6"/>
        <v>0</v>
      </c>
      <c r="L264" s="89">
        <f t="shared" si="7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4"/>
        <v>0</v>
      </c>
      <c r="H265" s="89">
        <f t="shared" si="5"/>
        <v>0</v>
      </c>
      <c r="I265" s="89"/>
      <c r="J265" s="89"/>
      <c r="K265" s="130">
        <f t="shared" si="6"/>
        <v>0</v>
      </c>
      <c r="L265" s="89">
        <f t="shared" si="7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4"/>
        <v>0</v>
      </c>
      <c r="H266" s="89">
        <f t="shared" si="5"/>
        <v>0</v>
      </c>
      <c r="I266" s="89">
        <f>SUM(I267:I269)</f>
        <v>0</v>
      </c>
      <c r="J266" s="89">
        <f>SUM(J267:J269)</f>
        <v>0</v>
      </c>
      <c r="K266" s="130">
        <f t="shared" si="6"/>
        <v>0</v>
      </c>
      <c r="L266" s="89">
        <f t="shared" si="7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4"/>
        <v>0</v>
      </c>
      <c r="H267" s="89">
        <f t="shared" si="5"/>
        <v>0</v>
      </c>
      <c r="I267" s="89"/>
      <c r="J267" s="89"/>
      <c r="K267" s="130">
        <f t="shared" si="6"/>
        <v>0</v>
      </c>
      <c r="L267" s="89">
        <f t="shared" si="7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4"/>
        <v>0</v>
      </c>
      <c r="H268" s="89">
        <f t="shared" si="5"/>
        <v>0</v>
      </c>
      <c r="I268" s="89"/>
      <c r="J268" s="89"/>
      <c r="K268" s="130">
        <f t="shared" si="6"/>
        <v>0</v>
      </c>
      <c r="L268" s="89">
        <f t="shared" si="7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4"/>
        <v>0</v>
      </c>
      <c r="H269" s="89">
        <f t="shared" si="5"/>
        <v>0</v>
      </c>
      <c r="I269" s="89"/>
      <c r="J269" s="89"/>
      <c r="K269" s="130">
        <f t="shared" si="6"/>
        <v>0</v>
      </c>
      <c r="L269" s="89">
        <f t="shared" si="7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4"/>
        <v>0</v>
      </c>
      <c r="H270" s="89">
        <f t="shared" si="5"/>
        <v>0</v>
      </c>
      <c r="I270" s="89">
        <f>SUM(I271:I274)</f>
        <v>0</v>
      </c>
      <c r="J270" s="89">
        <f>SUM(J271:J274)</f>
        <v>0</v>
      </c>
      <c r="K270" s="130">
        <f t="shared" si="6"/>
        <v>0</v>
      </c>
      <c r="L270" s="89">
        <f t="shared" si="7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4"/>
        <v>0</v>
      </c>
      <c r="H271" s="89">
        <f t="shared" si="5"/>
        <v>0</v>
      </c>
      <c r="I271" s="89"/>
      <c r="J271" s="89"/>
      <c r="K271" s="130">
        <f t="shared" si="6"/>
        <v>0</v>
      </c>
      <c r="L271" s="89">
        <f t="shared" si="7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4"/>
        <v>0</v>
      </c>
      <c r="H272" s="89">
        <f t="shared" si="5"/>
        <v>0</v>
      </c>
      <c r="I272" s="89"/>
      <c r="J272" s="89"/>
      <c r="K272" s="130">
        <f t="shared" si="6"/>
        <v>0</v>
      </c>
      <c r="L272" s="89">
        <f t="shared" si="7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4"/>
        <v>0</v>
      </c>
      <c r="H273" s="89">
        <f t="shared" si="5"/>
        <v>0</v>
      </c>
      <c r="I273" s="89"/>
      <c r="J273" s="89"/>
      <c r="K273" s="130">
        <f t="shared" si="6"/>
        <v>0</v>
      </c>
      <c r="L273" s="89">
        <f t="shared" si="7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4"/>
        <v>0</v>
      </c>
      <c r="H274" s="89">
        <f t="shared" si="5"/>
        <v>0</v>
      </c>
      <c r="I274" s="89"/>
      <c r="J274" s="89"/>
      <c r="K274" s="130">
        <f t="shared" si="6"/>
        <v>0</v>
      </c>
      <c r="L274" s="89">
        <f t="shared" si="7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4"/>
        <v>0</v>
      </c>
      <c r="H275" s="89">
        <f t="shared" si="5"/>
        <v>0</v>
      </c>
      <c r="I275" s="89">
        <f>SUM(I276:I279)</f>
        <v>0</v>
      </c>
      <c r="J275" s="89">
        <f>SUM(J276:J279)</f>
        <v>0</v>
      </c>
      <c r="K275" s="130">
        <f t="shared" si="6"/>
        <v>0</v>
      </c>
      <c r="L275" s="89">
        <f t="shared" si="7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4"/>
        <v>0</v>
      </c>
      <c r="H276" s="89">
        <f t="shared" si="5"/>
        <v>0</v>
      </c>
      <c r="I276" s="89"/>
      <c r="J276" s="89"/>
      <c r="K276" s="130">
        <f t="shared" si="6"/>
        <v>0</v>
      </c>
      <c r="L276" s="89">
        <f t="shared" si="7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4"/>
        <v>0</v>
      </c>
      <c r="H277" s="89">
        <f t="shared" si="5"/>
        <v>0</v>
      </c>
      <c r="I277" s="89"/>
      <c r="J277" s="89"/>
      <c r="K277" s="130">
        <f t="shared" si="6"/>
        <v>0</v>
      </c>
      <c r="L277" s="89">
        <f t="shared" si="7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4"/>
        <v>0</v>
      </c>
      <c r="H278" s="89">
        <f t="shared" si="5"/>
        <v>0</v>
      </c>
      <c r="I278" s="89"/>
      <c r="J278" s="89"/>
      <c r="K278" s="130">
        <f t="shared" si="6"/>
        <v>0</v>
      </c>
      <c r="L278" s="89">
        <f t="shared" si="7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4"/>
        <v>0</v>
      </c>
      <c r="H279" s="89">
        <f t="shared" si="5"/>
        <v>0</v>
      </c>
      <c r="I279" s="89"/>
      <c r="J279" s="89"/>
      <c r="K279" s="130">
        <f t="shared" si="6"/>
        <v>0</v>
      </c>
      <c r="L279" s="89">
        <f t="shared" si="7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4"/>
        <v>0</v>
      </c>
      <c r="H280" s="89">
        <f t="shared" si="5"/>
        <v>0</v>
      </c>
      <c r="I280" s="89">
        <f>SUM(I281:I283)</f>
        <v>0</v>
      </c>
      <c r="J280" s="89">
        <f>SUM(J281:J283)</f>
        <v>0</v>
      </c>
      <c r="K280" s="130">
        <f t="shared" si="6"/>
        <v>0</v>
      </c>
      <c r="L280" s="89">
        <f t="shared" si="7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4"/>
        <v>0</v>
      </c>
      <c r="H281" s="89">
        <f t="shared" si="5"/>
        <v>0</v>
      </c>
      <c r="I281" s="89"/>
      <c r="J281" s="89"/>
      <c r="K281" s="130">
        <f t="shared" si="6"/>
        <v>0</v>
      </c>
      <c r="L281" s="89">
        <f t="shared" si="7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4"/>
        <v>0</v>
      </c>
      <c r="H282" s="89">
        <f t="shared" si="5"/>
        <v>0</v>
      </c>
      <c r="I282" s="89"/>
      <c r="J282" s="89"/>
      <c r="K282" s="130">
        <f t="shared" si="6"/>
        <v>0</v>
      </c>
      <c r="L282" s="89">
        <f t="shared" si="7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4"/>
        <v>0</v>
      </c>
      <c r="H283" s="89">
        <f t="shared" si="5"/>
        <v>0</v>
      </c>
      <c r="I283" s="89"/>
      <c r="J283" s="89"/>
      <c r="K283" s="130">
        <f t="shared" si="6"/>
        <v>0</v>
      </c>
      <c r="L283" s="89">
        <f t="shared" si="7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4"/>
        <v>0</v>
      </c>
      <c r="H284" s="89">
        <f t="shared" si="5"/>
        <v>0</v>
      </c>
      <c r="I284" s="89">
        <f>SUM(I285:I287)</f>
        <v>0</v>
      </c>
      <c r="J284" s="89">
        <f>SUM(J285:J287)</f>
        <v>0</v>
      </c>
      <c r="K284" s="130">
        <f t="shared" si="6"/>
        <v>0</v>
      </c>
      <c r="L284" s="89">
        <f t="shared" si="7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4"/>
        <v>0</v>
      </c>
      <c r="H285" s="89">
        <f t="shared" si="5"/>
        <v>0</v>
      </c>
      <c r="I285" s="89"/>
      <c r="J285" s="89"/>
      <c r="K285" s="130">
        <f t="shared" si="6"/>
        <v>0</v>
      </c>
      <c r="L285" s="89">
        <f t="shared" si="7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8">F286/F$182</f>
        <v>0</v>
      </c>
      <c r="H286" s="89">
        <f t="shared" ref="H286:H317" si="9">D286-F286</f>
        <v>0</v>
      </c>
      <c r="I286" s="89"/>
      <c r="J286" s="89"/>
      <c r="K286" s="130">
        <f t="shared" ref="K286:K317" si="10">J286/J$182</f>
        <v>0</v>
      </c>
      <c r="L286" s="89">
        <f t="shared" ref="L286:L317" si="11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8"/>
        <v>0</v>
      </c>
      <c r="H287" s="89">
        <f t="shared" si="9"/>
        <v>0</v>
      </c>
      <c r="I287" s="89"/>
      <c r="J287" s="89"/>
      <c r="K287" s="130">
        <f t="shared" si="10"/>
        <v>0</v>
      </c>
      <c r="L287" s="89">
        <f t="shared" si="11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8"/>
        <v>0</v>
      </c>
      <c r="H288" s="89">
        <f t="shared" si="9"/>
        <v>0</v>
      </c>
      <c r="I288" s="89">
        <f>SUM(I289:I294)</f>
        <v>0</v>
      </c>
      <c r="J288" s="89">
        <f>SUM(J289:J294)</f>
        <v>0</v>
      </c>
      <c r="K288" s="130">
        <f t="shared" si="10"/>
        <v>0</v>
      </c>
      <c r="L288" s="89">
        <f t="shared" si="11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8"/>
        <v>0</v>
      </c>
      <c r="H289" s="89">
        <f t="shared" si="9"/>
        <v>0</v>
      </c>
      <c r="I289" s="89"/>
      <c r="J289" s="89"/>
      <c r="K289" s="130">
        <f t="shared" si="10"/>
        <v>0</v>
      </c>
      <c r="L289" s="89">
        <f t="shared" si="11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8"/>
        <v>0</v>
      </c>
      <c r="H290" s="89">
        <f t="shared" si="9"/>
        <v>0</v>
      </c>
      <c r="I290" s="89"/>
      <c r="J290" s="89"/>
      <c r="K290" s="130">
        <f t="shared" si="10"/>
        <v>0</v>
      </c>
      <c r="L290" s="89">
        <f t="shared" si="11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8"/>
        <v>0</v>
      </c>
      <c r="H291" s="89">
        <f t="shared" si="9"/>
        <v>0</v>
      </c>
      <c r="I291" s="89"/>
      <c r="J291" s="89"/>
      <c r="K291" s="130">
        <f t="shared" si="10"/>
        <v>0</v>
      </c>
      <c r="L291" s="89">
        <f t="shared" si="11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8"/>
        <v>0</v>
      </c>
      <c r="H292" s="89">
        <f t="shared" si="9"/>
        <v>0</v>
      </c>
      <c r="I292" s="89"/>
      <c r="J292" s="89"/>
      <c r="K292" s="130">
        <f t="shared" si="10"/>
        <v>0</v>
      </c>
      <c r="L292" s="89">
        <f t="shared" si="11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8"/>
        <v>0</v>
      </c>
      <c r="H293" s="89">
        <f t="shared" si="9"/>
        <v>0</v>
      </c>
      <c r="I293" s="89"/>
      <c r="J293" s="89"/>
      <c r="K293" s="130">
        <f t="shared" si="10"/>
        <v>0</v>
      </c>
      <c r="L293" s="89">
        <f t="shared" si="11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8"/>
        <v>0</v>
      </c>
      <c r="H294" s="89">
        <f t="shared" si="9"/>
        <v>0</v>
      </c>
      <c r="I294" s="89"/>
      <c r="J294" s="89"/>
      <c r="K294" s="130">
        <f t="shared" si="10"/>
        <v>0</v>
      </c>
      <c r="L294" s="89">
        <f t="shared" si="11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8"/>
        <v>0</v>
      </c>
      <c r="H295" s="89">
        <f t="shared" si="9"/>
        <v>0</v>
      </c>
      <c r="I295" s="89">
        <f>SUM(I296:I299)</f>
        <v>0</v>
      </c>
      <c r="J295" s="89">
        <f>SUM(J296:J299)</f>
        <v>0</v>
      </c>
      <c r="K295" s="130">
        <f t="shared" si="10"/>
        <v>0</v>
      </c>
      <c r="L295" s="89">
        <f t="shared" si="11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8"/>
        <v>0</v>
      </c>
      <c r="H296" s="89">
        <f t="shared" si="9"/>
        <v>0</v>
      </c>
      <c r="I296" s="89"/>
      <c r="J296" s="89"/>
      <c r="K296" s="130">
        <f t="shared" si="10"/>
        <v>0</v>
      </c>
      <c r="L296" s="89">
        <f t="shared" si="11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8"/>
        <v>0</v>
      </c>
      <c r="H297" s="89">
        <f t="shared" si="9"/>
        <v>0</v>
      </c>
      <c r="I297" s="89"/>
      <c r="J297" s="89"/>
      <c r="K297" s="130">
        <f t="shared" si="10"/>
        <v>0</v>
      </c>
      <c r="L297" s="89">
        <f t="shared" si="11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8"/>
        <v>0</v>
      </c>
      <c r="H298" s="89">
        <f t="shared" si="9"/>
        <v>0</v>
      </c>
      <c r="I298" s="89"/>
      <c r="J298" s="89"/>
      <c r="K298" s="130">
        <f t="shared" si="10"/>
        <v>0</v>
      </c>
      <c r="L298" s="89">
        <f t="shared" si="11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8"/>
        <v>0</v>
      </c>
      <c r="H299" s="89">
        <f t="shared" si="9"/>
        <v>0</v>
      </c>
      <c r="I299" s="89"/>
      <c r="J299" s="89"/>
      <c r="K299" s="130">
        <f t="shared" si="10"/>
        <v>0</v>
      </c>
      <c r="L299" s="89">
        <f t="shared" si="11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8"/>
        <v>0</v>
      </c>
      <c r="H300" s="89">
        <f t="shared" si="9"/>
        <v>0</v>
      </c>
      <c r="I300" s="89">
        <f>SUM(I301:I306)</f>
        <v>0</v>
      </c>
      <c r="J300" s="89">
        <f>SUM(J301:J306)</f>
        <v>0</v>
      </c>
      <c r="K300" s="130">
        <f t="shared" si="10"/>
        <v>0</v>
      </c>
      <c r="L300" s="89">
        <f t="shared" si="11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8"/>
        <v>0</v>
      </c>
      <c r="H301" s="89">
        <f t="shared" si="9"/>
        <v>0</v>
      </c>
      <c r="I301" s="89"/>
      <c r="J301" s="89"/>
      <c r="K301" s="130">
        <f t="shared" si="10"/>
        <v>0</v>
      </c>
      <c r="L301" s="89">
        <f t="shared" si="11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8"/>
        <v>0</v>
      </c>
      <c r="H302" s="89">
        <f t="shared" si="9"/>
        <v>0</v>
      </c>
      <c r="I302" s="89"/>
      <c r="J302" s="89"/>
      <c r="K302" s="130">
        <f t="shared" si="10"/>
        <v>0</v>
      </c>
      <c r="L302" s="89">
        <f t="shared" si="11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8"/>
        <v>0</v>
      </c>
      <c r="H303" s="89">
        <f t="shared" si="9"/>
        <v>0</v>
      </c>
      <c r="I303" s="89"/>
      <c r="J303" s="89"/>
      <c r="K303" s="130">
        <f t="shared" si="10"/>
        <v>0</v>
      </c>
      <c r="L303" s="89">
        <f t="shared" si="11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8"/>
        <v>0</v>
      </c>
      <c r="H304" s="89">
        <f t="shared" si="9"/>
        <v>0</v>
      </c>
      <c r="I304" s="89"/>
      <c r="J304" s="89"/>
      <c r="K304" s="130">
        <f t="shared" si="10"/>
        <v>0</v>
      </c>
      <c r="L304" s="89">
        <f t="shared" si="11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8"/>
        <v>0</v>
      </c>
      <c r="H305" s="89">
        <f t="shared" si="9"/>
        <v>0</v>
      </c>
      <c r="I305" s="89"/>
      <c r="J305" s="89"/>
      <c r="K305" s="130">
        <f t="shared" si="10"/>
        <v>0</v>
      </c>
      <c r="L305" s="89">
        <f t="shared" si="11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8"/>
        <v>0</v>
      </c>
      <c r="H306" s="89">
        <f t="shared" si="9"/>
        <v>0</v>
      </c>
      <c r="I306" s="89"/>
      <c r="J306" s="89"/>
      <c r="K306" s="130">
        <f t="shared" si="10"/>
        <v>0</v>
      </c>
      <c r="L306" s="89">
        <f t="shared" si="11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8"/>
        <v>0</v>
      </c>
      <c r="H307" s="89">
        <f t="shared" si="9"/>
        <v>0</v>
      </c>
      <c r="I307" s="89">
        <f>SUM(I308:I309)</f>
        <v>0</v>
      </c>
      <c r="J307" s="89">
        <f>SUM(J308:J309)</f>
        <v>0</v>
      </c>
      <c r="K307" s="130">
        <f t="shared" si="10"/>
        <v>0</v>
      </c>
      <c r="L307" s="89">
        <f t="shared" si="11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8"/>
        <v>0</v>
      </c>
      <c r="H308" s="89">
        <f t="shared" si="9"/>
        <v>0</v>
      </c>
      <c r="I308" s="89"/>
      <c r="J308" s="89"/>
      <c r="K308" s="130">
        <f t="shared" si="10"/>
        <v>0</v>
      </c>
      <c r="L308" s="89">
        <f t="shared" si="11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8"/>
        <v>0</v>
      </c>
      <c r="H309" s="89">
        <f t="shared" si="9"/>
        <v>0</v>
      </c>
      <c r="I309" s="89"/>
      <c r="J309" s="89"/>
      <c r="K309" s="130">
        <f t="shared" si="10"/>
        <v>0</v>
      </c>
      <c r="L309" s="89">
        <f t="shared" si="11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8"/>
        <v>0</v>
      </c>
      <c r="H310" s="89">
        <f t="shared" si="9"/>
        <v>0</v>
      </c>
      <c r="I310" s="89">
        <f>SUM(I311:I316)</f>
        <v>0</v>
      </c>
      <c r="J310" s="89">
        <f>SUM(J311:J316)</f>
        <v>0</v>
      </c>
      <c r="K310" s="130">
        <f t="shared" si="10"/>
        <v>0</v>
      </c>
      <c r="L310" s="89">
        <f t="shared" si="11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8"/>
        <v>0</v>
      </c>
      <c r="H311" s="89">
        <f t="shared" si="9"/>
        <v>0</v>
      </c>
      <c r="I311" s="89"/>
      <c r="J311" s="89"/>
      <c r="K311" s="130">
        <f t="shared" si="10"/>
        <v>0</v>
      </c>
      <c r="L311" s="89">
        <f t="shared" si="11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8"/>
        <v>0</v>
      </c>
      <c r="H312" s="89">
        <f t="shared" si="9"/>
        <v>0</v>
      </c>
      <c r="I312" s="89"/>
      <c r="J312" s="89"/>
      <c r="K312" s="130">
        <f t="shared" si="10"/>
        <v>0</v>
      </c>
      <c r="L312" s="89">
        <f t="shared" si="11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8"/>
        <v>0</v>
      </c>
      <c r="H313" s="89">
        <f t="shared" si="9"/>
        <v>0</v>
      </c>
      <c r="I313" s="89"/>
      <c r="J313" s="89"/>
      <c r="K313" s="130">
        <f t="shared" si="10"/>
        <v>0</v>
      </c>
      <c r="L313" s="89">
        <f t="shared" si="11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8"/>
        <v>0</v>
      </c>
      <c r="H314" s="89">
        <f t="shared" si="9"/>
        <v>0</v>
      </c>
      <c r="I314" s="89"/>
      <c r="J314" s="89"/>
      <c r="K314" s="130">
        <f t="shared" si="10"/>
        <v>0</v>
      </c>
      <c r="L314" s="89">
        <f t="shared" si="11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8"/>
        <v>0</v>
      </c>
      <c r="H315" s="89">
        <f t="shared" si="9"/>
        <v>0</v>
      </c>
      <c r="I315" s="89"/>
      <c r="J315" s="89"/>
      <c r="K315" s="130">
        <f t="shared" si="10"/>
        <v>0</v>
      </c>
      <c r="L315" s="89">
        <f t="shared" si="11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8"/>
        <v>0</v>
      </c>
      <c r="H316" s="89">
        <f t="shared" si="9"/>
        <v>0</v>
      </c>
      <c r="I316" s="89"/>
      <c r="J316" s="89"/>
      <c r="K316" s="130">
        <f t="shared" si="10"/>
        <v>0</v>
      </c>
      <c r="L316" s="89">
        <f t="shared" si="11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8"/>
        <v>0</v>
      </c>
      <c r="H317" s="89">
        <f t="shared" si="9"/>
        <v>0</v>
      </c>
      <c r="I317" s="89">
        <f>SUM(I318:I323)</f>
        <v>0</v>
      </c>
      <c r="J317" s="89">
        <f>SUM(J318:J323)</f>
        <v>0</v>
      </c>
      <c r="K317" s="130">
        <f t="shared" si="10"/>
        <v>0</v>
      </c>
      <c r="L317" s="89">
        <f t="shared" si="11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12">F318/F$182</f>
        <v>0</v>
      </c>
      <c r="H318" s="89">
        <f t="shared" ref="H318:H349" si="13">D318-F318</f>
        <v>0</v>
      </c>
      <c r="I318" s="89"/>
      <c r="J318" s="89"/>
      <c r="K318" s="130">
        <f t="shared" ref="K318:K349" si="14">J318/J$182</f>
        <v>0</v>
      </c>
      <c r="L318" s="89">
        <f t="shared" ref="L318:L349" si="15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12"/>
        <v>0</v>
      </c>
      <c r="H319" s="89">
        <f t="shared" si="13"/>
        <v>0</v>
      </c>
      <c r="I319" s="89"/>
      <c r="J319" s="89"/>
      <c r="K319" s="130">
        <f t="shared" si="14"/>
        <v>0</v>
      </c>
      <c r="L319" s="89">
        <f t="shared" si="15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12"/>
        <v>0</v>
      </c>
      <c r="H320" s="89">
        <f t="shared" si="13"/>
        <v>0</v>
      </c>
      <c r="I320" s="89"/>
      <c r="J320" s="89"/>
      <c r="K320" s="130">
        <f t="shared" si="14"/>
        <v>0</v>
      </c>
      <c r="L320" s="89">
        <f t="shared" si="15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12"/>
        <v>0</v>
      </c>
      <c r="H321" s="89">
        <f t="shared" si="13"/>
        <v>0</v>
      </c>
      <c r="I321" s="89"/>
      <c r="J321" s="89"/>
      <c r="K321" s="130">
        <f t="shared" si="14"/>
        <v>0</v>
      </c>
      <c r="L321" s="89">
        <f t="shared" si="15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12"/>
        <v>0</v>
      </c>
      <c r="H322" s="89">
        <f t="shared" si="13"/>
        <v>0</v>
      </c>
      <c r="I322" s="89"/>
      <c r="J322" s="89"/>
      <c r="K322" s="130">
        <f t="shared" si="14"/>
        <v>0</v>
      </c>
      <c r="L322" s="89">
        <f t="shared" si="15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12"/>
        <v>0</v>
      </c>
      <c r="H323" s="89">
        <f t="shared" si="13"/>
        <v>0</v>
      </c>
      <c r="I323" s="89"/>
      <c r="J323" s="89"/>
      <c r="K323" s="130">
        <f t="shared" si="14"/>
        <v>0</v>
      </c>
      <c r="L323" s="89">
        <f t="shared" si="15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12"/>
        <v>0</v>
      </c>
      <c r="H324" s="89">
        <f t="shared" si="13"/>
        <v>0</v>
      </c>
      <c r="I324" s="89">
        <f>SUM(I325:I327)</f>
        <v>0</v>
      </c>
      <c r="J324" s="89">
        <f>SUM(J325:J327)</f>
        <v>0</v>
      </c>
      <c r="K324" s="130">
        <f t="shared" si="14"/>
        <v>0</v>
      </c>
      <c r="L324" s="89">
        <f t="shared" si="15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12"/>
        <v>0</v>
      </c>
      <c r="H325" s="89">
        <f t="shared" si="13"/>
        <v>0</v>
      </c>
      <c r="I325" s="89"/>
      <c r="J325" s="89"/>
      <c r="K325" s="130">
        <f t="shared" si="14"/>
        <v>0</v>
      </c>
      <c r="L325" s="89">
        <f t="shared" si="15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12"/>
        <v>0</v>
      </c>
      <c r="H326" s="89">
        <f t="shared" si="13"/>
        <v>0</v>
      </c>
      <c r="I326" s="89"/>
      <c r="J326" s="89"/>
      <c r="K326" s="130">
        <f t="shared" si="14"/>
        <v>0</v>
      </c>
      <c r="L326" s="89">
        <f t="shared" si="15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12"/>
        <v>0</v>
      </c>
      <c r="H327" s="89">
        <f t="shared" si="13"/>
        <v>0</v>
      </c>
      <c r="I327" s="89"/>
      <c r="J327" s="89"/>
      <c r="K327" s="130">
        <f t="shared" si="14"/>
        <v>0</v>
      </c>
      <c r="L327" s="89">
        <f t="shared" si="15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12"/>
        <v>0</v>
      </c>
      <c r="H328" s="89">
        <f t="shared" si="13"/>
        <v>0</v>
      </c>
      <c r="I328" s="89">
        <f>SUM(I329:I333)</f>
        <v>0</v>
      </c>
      <c r="J328" s="89">
        <f>SUM(J329:J333)</f>
        <v>0</v>
      </c>
      <c r="K328" s="130">
        <f t="shared" si="14"/>
        <v>0</v>
      </c>
      <c r="L328" s="89">
        <f t="shared" si="15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12"/>
        <v>0</v>
      </c>
      <c r="H329" s="89">
        <f t="shared" si="13"/>
        <v>0</v>
      </c>
      <c r="I329" s="89"/>
      <c r="J329" s="89"/>
      <c r="K329" s="130">
        <f t="shared" si="14"/>
        <v>0</v>
      </c>
      <c r="L329" s="89">
        <f t="shared" si="15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12"/>
        <v>0</v>
      </c>
      <c r="H330" s="89">
        <f t="shared" si="13"/>
        <v>0</v>
      </c>
      <c r="I330" s="89"/>
      <c r="J330" s="89"/>
      <c r="K330" s="130">
        <f t="shared" si="14"/>
        <v>0</v>
      </c>
      <c r="L330" s="89">
        <f t="shared" si="15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12"/>
        <v>0</v>
      </c>
      <c r="H331" s="89">
        <f t="shared" si="13"/>
        <v>0</v>
      </c>
      <c r="I331" s="89"/>
      <c r="J331" s="89"/>
      <c r="K331" s="130">
        <f t="shared" si="14"/>
        <v>0</v>
      </c>
      <c r="L331" s="89">
        <f t="shared" si="15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12"/>
        <v>0</v>
      </c>
      <c r="H332" s="89">
        <f t="shared" si="13"/>
        <v>0</v>
      </c>
      <c r="I332" s="89"/>
      <c r="J332" s="89"/>
      <c r="K332" s="130">
        <f t="shared" si="14"/>
        <v>0</v>
      </c>
      <c r="L332" s="89">
        <f t="shared" si="15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12"/>
        <v>0</v>
      </c>
      <c r="H333" s="89">
        <f t="shared" si="13"/>
        <v>0</v>
      </c>
      <c r="I333" s="89"/>
      <c r="J333" s="89"/>
      <c r="K333" s="130">
        <f t="shared" si="14"/>
        <v>0</v>
      </c>
      <c r="L333" s="89">
        <f t="shared" si="15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12"/>
        <v>0</v>
      </c>
      <c r="H334" s="89">
        <f t="shared" si="13"/>
        <v>0</v>
      </c>
      <c r="I334" s="89">
        <f>SUM(I335:I340)</f>
        <v>0</v>
      </c>
      <c r="J334" s="89">
        <f>SUM(J335:J340)</f>
        <v>0</v>
      </c>
      <c r="K334" s="130">
        <f t="shared" si="14"/>
        <v>0</v>
      </c>
      <c r="L334" s="89">
        <f t="shared" si="15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12"/>
        <v>0</v>
      </c>
      <c r="H335" s="89">
        <f t="shared" si="13"/>
        <v>0</v>
      </c>
      <c r="I335" s="89"/>
      <c r="J335" s="89"/>
      <c r="K335" s="130">
        <f t="shared" si="14"/>
        <v>0</v>
      </c>
      <c r="L335" s="89">
        <f t="shared" si="15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12"/>
        <v>0</v>
      </c>
      <c r="H336" s="89">
        <f t="shared" si="13"/>
        <v>0</v>
      </c>
      <c r="I336" s="89"/>
      <c r="J336" s="89"/>
      <c r="K336" s="130">
        <f t="shared" si="14"/>
        <v>0</v>
      </c>
      <c r="L336" s="89">
        <f t="shared" si="15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12"/>
        <v>0</v>
      </c>
      <c r="H337" s="89">
        <f t="shared" si="13"/>
        <v>0</v>
      </c>
      <c r="I337" s="89"/>
      <c r="J337" s="89"/>
      <c r="K337" s="130">
        <f t="shared" si="14"/>
        <v>0</v>
      </c>
      <c r="L337" s="89">
        <f t="shared" si="15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12"/>
        <v>0</v>
      </c>
      <c r="H338" s="89">
        <f t="shared" si="13"/>
        <v>0</v>
      </c>
      <c r="I338" s="89"/>
      <c r="J338" s="89"/>
      <c r="K338" s="130">
        <f t="shared" si="14"/>
        <v>0</v>
      </c>
      <c r="L338" s="89">
        <f t="shared" si="15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12"/>
        <v>0</v>
      </c>
      <c r="H339" s="89">
        <f t="shared" si="13"/>
        <v>0</v>
      </c>
      <c r="I339" s="89"/>
      <c r="J339" s="89"/>
      <c r="K339" s="130">
        <f t="shared" si="14"/>
        <v>0</v>
      </c>
      <c r="L339" s="89">
        <f t="shared" si="15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12"/>
        <v>0</v>
      </c>
      <c r="H340" s="89">
        <f t="shared" si="13"/>
        <v>0</v>
      </c>
      <c r="I340" s="89"/>
      <c r="J340" s="89"/>
      <c r="K340" s="130">
        <f t="shared" si="14"/>
        <v>0</v>
      </c>
      <c r="L340" s="89">
        <f t="shared" si="15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12"/>
        <v>0</v>
      </c>
      <c r="H341" s="89">
        <f t="shared" si="13"/>
        <v>0</v>
      </c>
      <c r="I341" s="89">
        <f>SUM(I342:I345)</f>
        <v>0</v>
      </c>
      <c r="J341" s="89">
        <f>SUM(J342:J345)</f>
        <v>0</v>
      </c>
      <c r="K341" s="130">
        <f t="shared" si="14"/>
        <v>0</v>
      </c>
      <c r="L341" s="89">
        <f t="shared" si="15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12"/>
        <v>0</v>
      </c>
      <c r="H342" s="89">
        <f t="shared" si="13"/>
        <v>0</v>
      </c>
      <c r="I342" s="89"/>
      <c r="J342" s="89"/>
      <c r="K342" s="130">
        <f t="shared" si="14"/>
        <v>0</v>
      </c>
      <c r="L342" s="89">
        <f t="shared" si="15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12"/>
        <v>0</v>
      </c>
      <c r="H343" s="89">
        <f t="shared" si="13"/>
        <v>0</v>
      </c>
      <c r="I343" s="89"/>
      <c r="J343" s="89"/>
      <c r="K343" s="130">
        <f t="shared" si="14"/>
        <v>0</v>
      </c>
      <c r="L343" s="89">
        <f t="shared" si="15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12"/>
        <v>0</v>
      </c>
      <c r="H344" s="89">
        <f t="shared" si="13"/>
        <v>0</v>
      </c>
      <c r="I344" s="89"/>
      <c r="J344" s="89"/>
      <c r="K344" s="130">
        <f t="shared" si="14"/>
        <v>0</v>
      </c>
      <c r="L344" s="89">
        <f t="shared" si="15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12"/>
        <v>0</v>
      </c>
      <c r="H345" s="89">
        <f t="shared" si="13"/>
        <v>0</v>
      </c>
      <c r="I345" s="89"/>
      <c r="J345" s="89"/>
      <c r="K345" s="130">
        <f t="shared" si="14"/>
        <v>0</v>
      </c>
      <c r="L345" s="89">
        <f t="shared" si="15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12"/>
        <v>0</v>
      </c>
      <c r="H346" s="89">
        <f t="shared" si="13"/>
        <v>0</v>
      </c>
      <c r="I346" s="89">
        <f>SUM(I347:I354)</f>
        <v>0</v>
      </c>
      <c r="J346" s="89">
        <f>SUM(J347:J354)</f>
        <v>0</v>
      </c>
      <c r="K346" s="130">
        <f t="shared" si="14"/>
        <v>0</v>
      </c>
      <c r="L346" s="89">
        <f t="shared" si="15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12"/>
        <v>0</v>
      </c>
      <c r="H347" s="89">
        <f t="shared" si="13"/>
        <v>0</v>
      </c>
      <c r="I347" s="89"/>
      <c r="J347" s="89"/>
      <c r="K347" s="130">
        <f t="shared" si="14"/>
        <v>0</v>
      </c>
      <c r="L347" s="89">
        <f t="shared" si="15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12"/>
        <v>0</v>
      </c>
      <c r="H348" s="89">
        <f t="shared" si="13"/>
        <v>0</v>
      </c>
      <c r="I348" s="89"/>
      <c r="J348" s="89"/>
      <c r="K348" s="130">
        <f t="shared" si="14"/>
        <v>0</v>
      </c>
      <c r="L348" s="89">
        <f t="shared" si="15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12"/>
        <v>0</v>
      </c>
      <c r="H349" s="89">
        <f t="shared" si="13"/>
        <v>0</v>
      </c>
      <c r="I349" s="89"/>
      <c r="J349" s="89"/>
      <c r="K349" s="130">
        <f t="shared" si="14"/>
        <v>0</v>
      </c>
      <c r="L349" s="89">
        <f t="shared" si="15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16">F350/F$182</f>
        <v>0</v>
      </c>
      <c r="H350" s="89">
        <f t="shared" ref="H350:H355" si="17">D350-F350</f>
        <v>0</v>
      </c>
      <c r="I350" s="89"/>
      <c r="J350" s="89"/>
      <c r="K350" s="130">
        <f t="shared" ref="K350:K355" si="18">J350/J$182</f>
        <v>0</v>
      </c>
      <c r="L350" s="89">
        <f t="shared" ref="L350:L355" si="19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16"/>
        <v>0</v>
      </c>
      <c r="H351" s="89">
        <f t="shared" si="17"/>
        <v>0</v>
      </c>
      <c r="I351" s="89"/>
      <c r="J351" s="89"/>
      <c r="K351" s="130">
        <f t="shared" si="18"/>
        <v>0</v>
      </c>
      <c r="L351" s="89">
        <f t="shared" si="19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16"/>
        <v>0</v>
      </c>
      <c r="H352" s="89">
        <f t="shared" si="17"/>
        <v>0</v>
      </c>
      <c r="I352" s="89"/>
      <c r="J352" s="89"/>
      <c r="K352" s="130">
        <f t="shared" si="18"/>
        <v>0</v>
      </c>
      <c r="L352" s="89">
        <f t="shared" si="19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16"/>
        <v>0</v>
      </c>
      <c r="H353" s="89">
        <f t="shared" si="17"/>
        <v>0</v>
      </c>
      <c r="I353" s="89"/>
      <c r="J353" s="89"/>
      <c r="K353" s="130">
        <f t="shared" si="18"/>
        <v>0</v>
      </c>
      <c r="L353" s="89">
        <f t="shared" si="19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16"/>
        <v>0</v>
      </c>
      <c r="H354" s="89">
        <f t="shared" si="17"/>
        <v>0</v>
      </c>
      <c r="I354" s="89"/>
      <c r="J354" s="89"/>
      <c r="K354" s="130">
        <f t="shared" si="18"/>
        <v>0</v>
      </c>
      <c r="L354" s="89">
        <f t="shared" si="19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16"/>
        <v>0</v>
      </c>
      <c r="H355" s="89">
        <f t="shared" si="17"/>
        <v>0</v>
      </c>
      <c r="I355" s="89"/>
      <c r="J355" s="89"/>
      <c r="K355" s="130">
        <f t="shared" si="18"/>
        <v>0</v>
      </c>
      <c r="L355" s="89">
        <f t="shared" si="19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22 B171 B199:B236 B25 B23 B24 B28:B62 B26 B27 B64:B170 B6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A7" sqref="A7:M7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301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OUTUBRO DE 2024/BIMESTRE SETEMBRO-OUTUBRO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302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303</v>
      </c>
      <c r="C10" s="297"/>
      <c r="D10" s="297"/>
      <c r="E10" s="297"/>
      <c r="F10" s="297"/>
      <c r="G10" s="306" t="s">
        <v>304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305</v>
      </c>
      <c r="C11" s="286"/>
      <c r="D11" s="313" t="s">
        <v>306</v>
      </c>
      <c r="E11" s="296" t="s">
        <v>307</v>
      </c>
      <c r="F11" s="296" t="s">
        <v>308</v>
      </c>
      <c r="G11" s="286" t="s">
        <v>305</v>
      </c>
      <c r="H11" s="286"/>
      <c r="I11" s="313" t="s">
        <v>309</v>
      </c>
      <c r="J11" s="313" t="s">
        <v>306</v>
      </c>
      <c r="K11" s="313" t="s">
        <v>307</v>
      </c>
      <c r="L11" s="296" t="s">
        <v>308</v>
      </c>
      <c r="M11" s="314" t="s">
        <v>310</v>
      </c>
    </row>
    <row r="12" spans="1:13" ht="12.75" customHeight="1">
      <c r="A12" s="144" t="s">
        <v>311</v>
      </c>
      <c r="B12" s="79" t="s">
        <v>312</v>
      </c>
      <c r="C12" s="311" t="s">
        <v>436</v>
      </c>
      <c r="D12" s="313"/>
      <c r="E12" s="296"/>
      <c r="F12" s="296"/>
      <c r="G12" s="83" t="s">
        <v>312</v>
      </c>
      <c r="H12" s="311" t="s">
        <v>437</v>
      </c>
      <c r="I12" s="313"/>
      <c r="J12" s="313"/>
      <c r="K12" s="313"/>
      <c r="L12" s="296"/>
      <c r="M12" s="314"/>
    </row>
    <row r="13" spans="1:13">
      <c r="A13" s="143"/>
      <c r="B13" s="81" t="s">
        <v>313</v>
      </c>
      <c r="C13" s="311"/>
      <c r="D13" s="313"/>
      <c r="E13" s="296"/>
      <c r="F13" s="296"/>
      <c r="G13" s="81" t="s">
        <v>313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314</v>
      </c>
      <c r="C14" s="311"/>
      <c r="D14" s="313"/>
      <c r="E14" s="296"/>
      <c r="F14" s="296"/>
      <c r="G14" s="81" t="s">
        <v>314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315</v>
      </c>
      <c r="C15" s="146" t="s">
        <v>316</v>
      </c>
      <c r="D15" s="146" t="s">
        <v>317</v>
      </c>
      <c r="E15" s="146" t="s">
        <v>318</v>
      </c>
      <c r="F15" s="146" t="s">
        <v>319</v>
      </c>
      <c r="G15" s="146" t="s">
        <v>320</v>
      </c>
      <c r="H15" s="146" t="s">
        <v>321</v>
      </c>
      <c r="I15" s="146" t="s">
        <v>322</v>
      </c>
      <c r="J15" s="146" t="s">
        <v>323</v>
      </c>
      <c r="K15" s="146" t="s">
        <v>324</v>
      </c>
      <c r="L15" s="147" t="s">
        <v>325</v>
      </c>
      <c r="M15" s="148" t="s">
        <v>326</v>
      </c>
    </row>
    <row r="16" spans="1:13">
      <c r="A16" s="5" t="s">
        <v>327</v>
      </c>
      <c r="B16" s="150">
        <v>0</v>
      </c>
      <c r="C16" s="150">
        <v>55528356.719999999</v>
      </c>
      <c r="D16" s="150">
        <v>55528356.719999999</v>
      </c>
      <c r="E16" s="150">
        <v>0</v>
      </c>
      <c r="F16" s="150">
        <v>0</v>
      </c>
      <c r="G16" s="151">
        <v>1998378.37</v>
      </c>
      <c r="H16" s="151">
        <v>54384650.32</v>
      </c>
      <c r="I16" s="153">
        <v>45326048.299999997</v>
      </c>
      <c r="J16" s="224">
        <v>45326048.299999997</v>
      </c>
      <c r="K16" s="151">
        <v>2188731.56</v>
      </c>
      <c r="L16" s="152">
        <v>8868248.8299999982</v>
      </c>
      <c r="M16" s="153">
        <v>8868248.8299999982</v>
      </c>
    </row>
    <row r="17" spans="1:13" hidden="1">
      <c r="A17" s="5" t="s">
        <v>328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329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330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331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332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333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334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335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336</v>
      </c>
      <c r="B26" s="150">
        <v>0</v>
      </c>
      <c r="C26" s="150">
        <v>55528356.719999999</v>
      </c>
      <c r="D26" s="150">
        <v>55528356.719999999</v>
      </c>
      <c r="E26" s="150">
        <v>0</v>
      </c>
      <c r="F26" s="150">
        <v>0</v>
      </c>
      <c r="G26" s="151">
        <v>1998378.37</v>
      </c>
      <c r="H26" s="151">
        <v>54384650.32</v>
      </c>
      <c r="I26" s="151">
        <v>45326048.299999997</v>
      </c>
      <c r="J26" s="151">
        <v>45326048.299999997</v>
      </c>
      <c r="K26" s="151">
        <v>2188731.56</v>
      </c>
      <c r="L26" s="152">
        <v>8868248.8299999982</v>
      </c>
      <c r="M26" s="151">
        <v>8868248.8299999982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337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338</v>
      </c>
      <c r="B29" s="150">
        <v>0</v>
      </c>
      <c r="C29" s="151">
        <v>5083268.38</v>
      </c>
      <c r="D29" s="230">
        <v>5083268.38</v>
      </c>
      <c r="E29" s="150">
        <v>0</v>
      </c>
      <c r="F29" s="150">
        <v>0</v>
      </c>
      <c r="G29" s="151">
        <v>0</v>
      </c>
      <c r="H29" s="151">
        <v>108652.18</v>
      </c>
      <c r="I29" s="231">
        <v>16634.18</v>
      </c>
      <c r="J29" s="231">
        <v>16634.18</v>
      </c>
      <c r="K29" s="151">
        <v>92018</v>
      </c>
      <c r="L29" s="152">
        <v>0</v>
      </c>
      <c r="M29" s="160">
        <v>0</v>
      </c>
    </row>
    <row r="30" spans="1:13">
      <c r="A30" s="161" t="s">
        <v>297</v>
      </c>
      <c r="B30" s="162">
        <v>0</v>
      </c>
      <c r="C30" s="162">
        <v>60611625.100000001</v>
      </c>
      <c r="D30" s="162">
        <v>60611625.100000001</v>
      </c>
      <c r="E30" s="162">
        <v>0</v>
      </c>
      <c r="F30" s="162">
        <v>0</v>
      </c>
      <c r="G30" s="163">
        <v>1998378.37</v>
      </c>
      <c r="H30" s="163">
        <v>54493302.5</v>
      </c>
      <c r="I30" s="163">
        <v>45342682.479999997</v>
      </c>
      <c r="J30" s="163">
        <v>45342682.479999997</v>
      </c>
      <c r="K30" s="163">
        <v>2280749.56</v>
      </c>
      <c r="L30" s="227">
        <v>8868248.8299999982</v>
      </c>
      <c r="M30" s="227">
        <v>8868248.8299999982</v>
      </c>
    </row>
    <row r="31" spans="1:13" ht="12.75" customHeight="1">
      <c r="A31" s="309" t="str">
        <f>'Anexo_2_-_Função_e_Subfunção'!A183:M183</f>
        <v>FONTE: Sistema FIPLAN, Unidade Responsável: SEFAZ/SATE. Emissão:22/01/2025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tabSelected="1" zoomScaleNormal="100" zoomScaleSheetLayoutView="70" workbookViewId="0">
      <selection activeCell="A6" sqref="A6:E6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339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340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OUTUBRO DE 2024/BIMESTRE SETEMBRO-OUTUBRO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341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342</v>
      </c>
      <c r="B11" s="320">
        <v>135835711</v>
      </c>
      <c r="C11" s="320"/>
      <c r="D11" s="320"/>
      <c r="E11" s="320"/>
    </row>
    <row r="12" spans="1:5" ht="11.25" customHeight="1">
      <c r="A12" s="172" t="s">
        <v>343</v>
      </c>
      <c r="B12" s="320">
        <v>135835711</v>
      </c>
      <c r="C12" s="320"/>
      <c r="D12" s="320"/>
      <c r="E12" s="320"/>
    </row>
    <row r="13" spans="1:5" ht="11.25" customHeight="1">
      <c r="A13" s="172" t="s">
        <v>344</v>
      </c>
      <c r="B13" s="320">
        <v>114496319.72</v>
      </c>
      <c r="C13" s="320"/>
      <c r="D13" s="320"/>
      <c r="E13" s="320"/>
    </row>
    <row r="14" spans="1:5" ht="11.25" customHeight="1">
      <c r="A14" s="172" t="s">
        <v>345</v>
      </c>
      <c r="B14" s="321">
        <v>627308047.62</v>
      </c>
      <c r="C14" s="321"/>
      <c r="D14" s="321"/>
      <c r="E14" s="321"/>
    </row>
    <row r="15" spans="1:5" ht="11.25" customHeight="1">
      <c r="A15" s="172" t="s">
        <v>346</v>
      </c>
      <c r="B15" s="321">
        <v>272470592.5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347</v>
      </c>
      <c r="B17" s="320">
        <v>788853853</v>
      </c>
      <c r="C17" s="320"/>
      <c r="D17" s="320"/>
      <c r="E17" s="320"/>
    </row>
    <row r="18" spans="1:6" ht="11.25" customHeight="1">
      <c r="A18" s="173" t="s">
        <v>348</v>
      </c>
      <c r="B18" s="320">
        <v>284352176.03000009</v>
      </c>
      <c r="C18" s="320"/>
      <c r="D18" s="320"/>
      <c r="E18" s="320"/>
    </row>
    <row r="19" spans="1:6" ht="11.25" customHeight="1">
      <c r="A19" s="173" t="s">
        <v>349</v>
      </c>
      <c r="B19" s="320">
        <v>1073206029.03</v>
      </c>
      <c r="C19" s="320"/>
      <c r="D19" s="320"/>
      <c r="E19" s="320"/>
    </row>
    <row r="20" spans="1:6" ht="11.25" customHeight="1">
      <c r="A20" s="173" t="s">
        <v>350</v>
      </c>
      <c r="B20" s="320">
        <v>766392855.05999994</v>
      </c>
      <c r="C20" s="320"/>
      <c r="D20" s="320"/>
      <c r="E20" s="320"/>
    </row>
    <row r="21" spans="1:6" ht="11.25" customHeight="1">
      <c r="A21" s="172" t="s">
        <v>351</v>
      </c>
      <c r="B21" s="320">
        <v>741804367.34000003</v>
      </c>
      <c r="C21" s="320"/>
      <c r="D21" s="320"/>
      <c r="E21" s="320"/>
    </row>
    <row r="22" spans="1:6" ht="11.25" customHeight="1">
      <c r="A22" s="173" t="s">
        <v>352</v>
      </c>
      <c r="B22" s="320">
        <v>741758268.61000001</v>
      </c>
      <c r="C22" s="320"/>
      <c r="D22" s="320"/>
      <c r="E22" s="320"/>
    </row>
    <row r="23" spans="1:6" ht="11.25" customHeight="1">
      <c r="A23" s="174" t="s">
        <v>353</v>
      </c>
      <c r="B23" s="323">
        <v>0</v>
      </c>
      <c r="C23" s="323"/>
      <c r="D23" s="323"/>
      <c r="E23" s="323"/>
    </row>
    <row r="24" spans="1:6" s="170" customFormat="1" ht="21" customHeight="1">
      <c r="A24" s="169" t="s">
        <v>354</v>
      </c>
      <c r="B24" s="318" t="s">
        <v>14</v>
      </c>
      <c r="C24" s="318"/>
      <c r="D24" s="318"/>
      <c r="E24" s="318"/>
    </row>
    <row r="25" spans="1:6" ht="11.25" customHeight="1">
      <c r="A25" s="173" t="s">
        <v>355</v>
      </c>
      <c r="B25" s="324">
        <v>766392855.06000018</v>
      </c>
      <c r="C25" s="324"/>
      <c r="D25" s="324"/>
      <c r="E25" s="324"/>
    </row>
    <row r="26" spans="1:6" ht="11.25" customHeight="1">
      <c r="A26" s="175" t="s">
        <v>356</v>
      </c>
      <c r="B26" s="323">
        <v>741804367.33999991</v>
      </c>
      <c r="C26" s="323"/>
      <c r="D26" s="323"/>
      <c r="E26" s="323"/>
    </row>
    <row r="27" spans="1:6" s="170" customFormat="1" ht="23.25" hidden="1" customHeight="1">
      <c r="A27" s="176" t="s">
        <v>357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358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359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360</v>
      </c>
      <c r="B31" s="319"/>
      <c r="C31" s="319"/>
      <c r="D31" s="319"/>
      <c r="E31" s="319"/>
    </row>
    <row r="32" spans="1:6" ht="11.25" hidden="1" customHeight="1">
      <c r="A32" s="173" t="s">
        <v>361</v>
      </c>
      <c r="B32" s="322"/>
      <c r="C32" s="322"/>
      <c r="D32" s="322"/>
      <c r="E32" s="322"/>
    </row>
    <row r="33" spans="1:5" ht="11.25" hidden="1" customHeight="1">
      <c r="A33" s="173" t="s">
        <v>362</v>
      </c>
      <c r="B33" s="322"/>
      <c r="C33" s="322"/>
      <c r="D33" s="322"/>
      <c r="E33" s="322"/>
    </row>
    <row r="34" spans="1:5" ht="11.25" hidden="1" customHeight="1">
      <c r="A34" s="173" t="s">
        <v>363</v>
      </c>
      <c r="B34" s="322"/>
      <c r="C34" s="322"/>
      <c r="D34" s="322"/>
      <c r="E34" s="322"/>
    </row>
    <row r="35" spans="1:5" ht="11.25" hidden="1" customHeight="1">
      <c r="A35" s="180" t="s">
        <v>364</v>
      </c>
      <c r="B35" s="322"/>
      <c r="C35" s="322"/>
      <c r="D35" s="322"/>
      <c r="E35" s="322"/>
    </row>
    <row r="36" spans="1:5" ht="11.25" hidden="1" customHeight="1">
      <c r="A36" s="173" t="s">
        <v>361</v>
      </c>
      <c r="B36" s="322"/>
      <c r="C36" s="322"/>
      <c r="D36" s="322"/>
      <c r="E36" s="322"/>
    </row>
    <row r="37" spans="1:5" ht="11.25" hidden="1" customHeight="1">
      <c r="A37" s="173" t="s">
        <v>362</v>
      </c>
      <c r="B37" s="322"/>
      <c r="C37" s="322"/>
      <c r="D37" s="322"/>
      <c r="E37" s="322"/>
    </row>
    <row r="38" spans="1:5" ht="11.25" hidden="1" customHeight="1">
      <c r="A38" s="174" t="s">
        <v>363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365</v>
      </c>
      <c r="C40" s="182" t="s">
        <v>366</v>
      </c>
      <c r="D40" s="327" t="s">
        <v>367</v>
      </c>
      <c r="E40" s="327"/>
    </row>
    <row r="41" spans="1:5" ht="11.25" hidden="1" customHeight="1">
      <c r="A41" s="183" t="s">
        <v>368</v>
      </c>
      <c r="B41" s="183" t="s">
        <v>369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370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371</v>
      </c>
      <c r="B44" s="178"/>
      <c r="C44" s="172"/>
      <c r="D44" s="189"/>
      <c r="E44" s="190"/>
    </row>
    <row r="45" spans="1:5" ht="11.25" hidden="1" customHeight="1">
      <c r="A45" s="175" t="s">
        <v>372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373</v>
      </c>
      <c r="B47" s="192" t="s">
        <v>374</v>
      </c>
      <c r="C47" s="182" t="s">
        <v>375</v>
      </c>
      <c r="D47" s="193" t="s">
        <v>376</v>
      </c>
      <c r="E47" s="182" t="s">
        <v>308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377</v>
      </c>
    </row>
    <row r="49" spans="1:5" ht="11.25" customHeight="1">
      <c r="A49" s="172" t="s">
        <v>378</v>
      </c>
      <c r="B49" s="196">
        <v>60611625.100000001</v>
      </c>
      <c r="C49" s="196">
        <v>0</v>
      </c>
      <c r="D49" s="196">
        <v>60611625.100000001</v>
      </c>
      <c r="E49" s="196">
        <v>0</v>
      </c>
    </row>
    <row r="50" spans="1:5" ht="11.25" customHeight="1">
      <c r="A50" s="172" t="s">
        <v>379</v>
      </c>
      <c r="B50" s="196"/>
      <c r="C50" s="197"/>
      <c r="D50" s="197"/>
      <c r="E50" s="198"/>
    </row>
    <row r="51" spans="1:5" ht="11.25" customHeight="1">
      <c r="A51" s="172" t="s">
        <v>380</v>
      </c>
      <c r="B51" s="196"/>
      <c r="C51" s="197"/>
      <c r="D51" s="197"/>
      <c r="E51" s="198"/>
    </row>
    <row r="52" spans="1:5" ht="11.25" customHeight="1">
      <c r="A52" s="172" t="s">
        <v>381</v>
      </c>
      <c r="B52" s="196"/>
      <c r="C52" s="197"/>
      <c r="D52" s="197"/>
      <c r="E52" s="198"/>
    </row>
    <row r="53" spans="1:5" ht="11.25" customHeight="1">
      <c r="A53" s="172" t="s">
        <v>382</v>
      </c>
      <c r="B53" s="196">
        <v>60611625.100000001</v>
      </c>
      <c r="C53" s="197">
        <v>0</v>
      </c>
      <c r="D53" s="197">
        <v>60611625.100000001</v>
      </c>
      <c r="E53" s="198">
        <v>0</v>
      </c>
    </row>
    <row r="54" spans="1:5" ht="11.25" customHeight="1">
      <c r="A54" s="172" t="s">
        <v>383</v>
      </c>
      <c r="B54" s="196"/>
      <c r="C54" s="197"/>
      <c r="D54" s="197"/>
      <c r="E54" s="198"/>
    </row>
    <row r="55" spans="1:5" ht="11.25" customHeight="1">
      <c r="A55" s="172" t="s">
        <v>384</v>
      </c>
      <c r="B55" s="196">
        <v>56491680.869999997</v>
      </c>
      <c r="C55" s="196">
        <v>2280749.56</v>
      </c>
      <c r="D55" s="196">
        <v>45342682.479999997</v>
      </c>
      <c r="E55" s="196">
        <v>8868248.8299999982</v>
      </c>
    </row>
    <row r="56" spans="1:5" ht="11.25" customHeight="1">
      <c r="A56" s="172" t="s">
        <v>379</v>
      </c>
      <c r="B56" s="196"/>
      <c r="C56" s="197"/>
      <c r="D56" s="197"/>
      <c r="E56" s="198"/>
    </row>
    <row r="57" spans="1:5" ht="11.25" customHeight="1">
      <c r="A57" s="172" t="s">
        <v>380</v>
      </c>
      <c r="B57" s="196"/>
      <c r="C57" s="197"/>
      <c r="D57" s="197"/>
      <c r="E57" s="198"/>
    </row>
    <row r="58" spans="1:5" ht="11.25" customHeight="1">
      <c r="A58" s="172" t="s">
        <v>381</v>
      </c>
      <c r="B58" s="196"/>
      <c r="C58" s="197"/>
      <c r="D58" s="197"/>
      <c r="E58" s="198"/>
    </row>
    <row r="59" spans="1:5" ht="11.25" customHeight="1">
      <c r="A59" s="172" t="s">
        <v>382</v>
      </c>
      <c r="B59" s="196">
        <v>56491680.869999997</v>
      </c>
      <c r="C59" s="197">
        <v>2280749.56</v>
      </c>
      <c r="D59" s="197">
        <v>45342682.479999997</v>
      </c>
      <c r="E59" s="198">
        <v>8868248.8299999982</v>
      </c>
    </row>
    <row r="60" spans="1:5" ht="11.25" customHeight="1">
      <c r="A60" s="172" t="s">
        <v>383</v>
      </c>
      <c r="B60" s="196"/>
      <c r="C60" s="197"/>
      <c r="D60" s="199"/>
      <c r="E60" s="200"/>
    </row>
    <row r="61" spans="1:5" ht="11.25" customHeight="1">
      <c r="A61" s="201" t="s">
        <v>385</v>
      </c>
      <c r="B61" s="202">
        <v>117103305.97</v>
      </c>
      <c r="C61" s="202">
        <v>2280749.56</v>
      </c>
      <c r="D61" s="202">
        <v>105954307.58</v>
      </c>
      <c r="E61" s="202">
        <v>8868248.8299999982</v>
      </c>
    </row>
    <row r="62" spans="1:5" ht="11.25" hidden="1" customHeight="1">
      <c r="A62" s="182"/>
      <c r="B62" s="203" t="s">
        <v>386</v>
      </c>
      <c r="C62" s="329" t="s">
        <v>387</v>
      </c>
      <c r="D62" s="329"/>
      <c r="E62" s="329"/>
    </row>
    <row r="63" spans="1:5" ht="11.25" hidden="1" customHeight="1">
      <c r="A63" s="183" t="s">
        <v>388</v>
      </c>
      <c r="B63" s="204" t="s">
        <v>14</v>
      </c>
      <c r="C63" s="193" t="s">
        <v>389</v>
      </c>
      <c r="D63" s="327" t="s">
        <v>390</v>
      </c>
      <c r="E63" s="327"/>
    </row>
    <row r="64" spans="1:5" ht="11.25" hidden="1" customHeight="1">
      <c r="A64" s="188"/>
      <c r="B64" s="194"/>
      <c r="C64" s="188" t="s">
        <v>391</v>
      </c>
      <c r="D64" s="195"/>
      <c r="E64" s="194"/>
    </row>
    <row r="65" spans="1:5" ht="11.25" hidden="1" customHeight="1">
      <c r="A65" s="172" t="s">
        <v>392</v>
      </c>
      <c r="B65" s="178"/>
      <c r="C65" s="205"/>
      <c r="D65" s="189"/>
      <c r="E65" s="190"/>
    </row>
    <row r="66" spans="1:5" ht="11.25" hidden="1" customHeight="1">
      <c r="A66" s="172" t="s">
        <v>393</v>
      </c>
      <c r="B66" s="178"/>
      <c r="C66" s="205"/>
      <c r="D66" s="173"/>
      <c r="E66" s="178"/>
    </row>
    <row r="67" spans="1:5" ht="11.25" hidden="1" customHeight="1">
      <c r="A67" s="172" t="s">
        <v>394</v>
      </c>
      <c r="B67" s="178"/>
      <c r="C67" s="205"/>
      <c r="D67" s="173"/>
      <c r="E67" s="178"/>
    </row>
    <row r="68" spans="1:5" ht="11.25" hidden="1" customHeight="1">
      <c r="A68" s="175" t="s">
        <v>395</v>
      </c>
      <c r="B68" s="191"/>
      <c r="C68" s="206"/>
      <c r="D68" s="207"/>
      <c r="E68" s="208"/>
    </row>
    <row r="69" spans="1:5" s="170" customFormat="1" ht="21.75" hidden="1" customHeight="1">
      <c r="A69" s="209" t="s">
        <v>396</v>
      </c>
      <c r="B69" s="318" t="s">
        <v>397</v>
      </c>
      <c r="C69" s="318"/>
      <c r="D69" s="318" t="s">
        <v>398</v>
      </c>
      <c r="E69" s="318"/>
    </row>
    <row r="70" spans="1:5" ht="11.25" hidden="1" customHeight="1">
      <c r="A70" s="210" t="s">
        <v>399</v>
      </c>
      <c r="B70" s="211"/>
      <c r="C70" s="212"/>
      <c r="D70" s="189"/>
      <c r="E70" s="190"/>
    </row>
    <row r="71" spans="1:5" ht="11.25" hidden="1" customHeight="1">
      <c r="A71" s="175" t="s">
        <v>400</v>
      </c>
      <c r="B71" s="174"/>
      <c r="C71" s="191"/>
      <c r="D71" s="174"/>
      <c r="E71" s="191"/>
    </row>
    <row r="72" spans="1:5" s="170" customFormat="1" ht="21.75" hidden="1" customHeight="1">
      <c r="A72" s="169" t="s">
        <v>401</v>
      </c>
      <c r="B72" s="169" t="s">
        <v>402</v>
      </c>
      <c r="C72" s="213" t="s">
        <v>403</v>
      </c>
      <c r="D72" s="169" t="s">
        <v>404</v>
      </c>
      <c r="E72" s="169" t="s">
        <v>405</v>
      </c>
    </row>
    <row r="73" spans="1:5" ht="11.25" hidden="1" customHeight="1">
      <c r="A73" s="172" t="s">
        <v>406</v>
      </c>
      <c r="B73" s="210"/>
      <c r="C73" s="214"/>
      <c r="D73" s="210"/>
      <c r="E73" s="210"/>
    </row>
    <row r="74" spans="1:5" ht="11.25" hidden="1" customHeight="1">
      <c r="A74" s="172" t="s">
        <v>407</v>
      </c>
      <c r="B74" s="172"/>
      <c r="C74" s="215"/>
      <c r="D74" s="172"/>
      <c r="E74" s="172"/>
    </row>
    <row r="75" spans="1:5" ht="11.25" hidden="1" customHeight="1">
      <c r="A75" s="172" t="s">
        <v>408</v>
      </c>
      <c r="B75" s="172"/>
      <c r="C75" s="215"/>
      <c r="D75" s="172"/>
      <c r="E75" s="172"/>
    </row>
    <row r="76" spans="1:5" ht="11.25" hidden="1" customHeight="1">
      <c r="A76" s="172" t="s">
        <v>363</v>
      </c>
      <c r="B76" s="172"/>
      <c r="C76" s="215"/>
      <c r="D76" s="172"/>
      <c r="E76" s="172"/>
    </row>
    <row r="77" spans="1:5" ht="11.25" hidden="1" customHeight="1">
      <c r="A77" s="172" t="s">
        <v>409</v>
      </c>
      <c r="B77" s="172"/>
      <c r="C77" s="215"/>
      <c r="D77" s="172"/>
      <c r="E77" s="172"/>
    </row>
    <row r="78" spans="1:5" ht="11.25" hidden="1" customHeight="1">
      <c r="A78" s="172" t="s">
        <v>407</v>
      </c>
      <c r="B78" s="172"/>
      <c r="C78" s="215"/>
      <c r="D78" s="172"/>
      <c r="E78" s="172"/>
    </row>
    <row r="79" spans="1:5" ht="11.25" hidden="1" customHeight="1">
      <c r="A79" s="172" t="s">
        <v>408</v>
      </c>
      <c r="B79" s="172"/>
      <c r="C79" s="215"/>
      <c r="D79" s="172"/>
      <c r="E79" s="172"/>
    </row>
    <row r="80" spans="1:5" ht="11.25" hidden="1" customHeight="1">
      <c r="A80" s="172" t="s">
        <v>363</v>
      </c>
      <c r="B80" s="172"/>
      <c r="C80" s="215"/>
      <c r="D80" s="172"/>
      <c r="E80" s="172"/>
    </row>
    <row r="81" spans="1:21" s="170" customFormat="1" ht="21" hidden="1" customHeight="1">
      <c r="A81" s="169" t="s">
        <v>410</v>
      </c>
      <c r="B81" s="318" t="s">
        <v>397</v>
      </c>
      <c r="C81" s="318"/>
      <c r="D81" s="318" t="s">
        <v>411</v>
      </c>
      <c r="E81" s="318"/>
    </row>
    <row r="82" spans="1:21" ht="11.25" hidden="1" customHeight="1">
      <c r="A82" s="172" t="s">
        <v>412</v>
      </c>
      <c r="B82" s="189"/>
      <c r="C82" s="273"/>
      <c r="D82" s="189"/>
      <c r="E82" s="190">
        <v>0</v>
      </c>
    </row>
    <row r="83" spans="1:21" ht="11.25" hidden="1" customHeight="1">
      <c r="A83" s="175" t="s">
        <v>413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414</v>
      </c>
      <c r="C85" s="329" t="s">
        <v>415</v>
      </c>
      <c r="D85" s="329"/>
      <c r="E85" s="329"/>
    </row>
    <row r="86" spans="1:21" ht="11.25" hidden="1" customHeight="1">
      <c r="A86" s="183" t="s">
        <v>416</v>
      </c>
      <c r="B86" s="204" t="s">
        <v>14</v>
      </c>
      <c r="C86" s="193" t="s">
        <v>389</v>
      </c>
      <c r="D86" s="327" t="s">
        <v>390</v>
      </c>
      <c r="E86" s="327"/>
    </row>
    <row r="87" spans="1:21" ht="11.25" hidden="1" customHeight="1">
      <c r="A87" s="188"/>
      <c r="B87" s="217"/>
      <c r="C87" s="188" t="s">
        <v>391</v>
      </c>
      <c r="D87" s="195"/>
      <c r="E87" s="194"/>
    </row>
    <row r="88" spans="1:21" ht="11.25" hidden="1" customHeight="1">
      <c r="A88" s="201" t="s">
        <v>417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418</v>
      </c>
      <c r="B90" s="318" t="s">
        <v>419</v>
      </c>
      <c r="C90" s="318"/>
      <c r="D90" s="318"/>
      <c r="E90" s="318"/>
    </row>
    <row r="91" spans="1:21" ht="11.25" hidden="1" customHeight="1">
      <c r="A91" s="201" t="s">
        <v>420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Emissão:22/01/2025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DFA85-5608-417D-8AE5-3102088E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56EC2-2420-4B9F-9C55-FE23157F21AF}">
  <ds:schemaRefs>
    <ds:schemaRef ds:uri="6fbd7019-68ca-45d2-a86f-79790d677e4e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2118ba8-4e44-4c8a-8854-9fe1a7502fe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2025-01-28T19:36:04Z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