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2- RREO FUNAMP/2023/"/>
    </mc:Choice>
  </mc:AlternateContent>
  <xr:revisionPtr revIDLastSave="59" documentId="8_{BDB9DC42-2680-486A-B837-AD6D8357E442}" xr6:coauthVersionLast="47" xr6:coauthVersionMax="47" xr10:uidLastSave="{66D541E0-4A51-41A4-AB3F-70518F58A63D}"/>
  <bookViews>
    <workbookView xWindow="-20610" yWindow="1830" windowWidth="20730" windowHeight="11040" tabRatio="7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1" i="1" l="1"/>
  <c r="E89" i="1"/>
  <c r="K26" i="3"/>
  <c r="J108" i="1" l="1"/>
  <c r="D107" i="1" l="1"/>
  <c r="J32" i="1"/>
  <c r="J27" i="1"/>
  <c r="J26" i="1"/>
  <c r="G32" i="1"/>
  <c r="G26" i="1"/>
  <c r="G27" i="1"/>
  <c r="E13" i="1" l="1"/>
  <c r="F170" i="2" l="1"/>
  <c r="J14" i="1"/>
  <c r="J13" i="1" s="1"/>
  <c r="L28" i="1"/>
  <c r="L29" i="1"/>
  <c r="L30" i="1"/>
  <c r="L31" i="1"/>
  <c r="L32" i="1"/>
  <c r="L33" i="1"/>
  <c r="K28" i="1"/>
  <c r="K29" i="1"/>
  <c r="K30" i="1"/>
  <c r="K31" i="1"/>
  <c r="K32" i="1"/>
  <c r="H28" i="1"/>
  <c r="H29" i="1"/>
  <c r="H30" i="1"/>
  <c r="H31" i="1"/>
  <c r="H32" i="1"/>
  <c r="E35" i="1"/>
  <c r="J24" i="1"/>
  <c r="E24" i="1"/>
  <c r="M25" i="2"/>
  <c r="G51" i="1"/>
  <c r="G24" i="1" l="1"/>
  <c r="G14" i="1" s="1"/>
  <c r="G13" i="1" s="1"/>
  <c r="F22" i="2"/>
  <c r="L26" i="1" l="1"/>
  <c r="G52" i="1" l="1"/>
  <c r="E105" i="1" l="1"/>
  <c r="D105" i="1"/>
  <c r="H105" i="1"/>
  <c r="M22" i="2" l="1"/>
  <c r="J22" i="2"/>
  <c r="I22" i="2"/>
  <c r="E22" i="2"/>
  <c r="D22" i="2"/>
  <c r="C22" i="2"/>
  <c r="L26" i="2"/>
  <c r="L25" i="2"/>
  <c r="H26" i="2"/>
  <c r="H25" i="2"/>
  <c r="H24" i="2"/>
  <c r="L22" i="2" l="1"/>
  <c r="H22" i="2"/>
  <c r="L108" i="1"/>
  <c r="A182" i="2" l="1"/>
  <c r="A31" i="3" s="1"/>
  <c r="A92" i="4" s="1"/>
  <c r="K16" i="3"/>
  <c r="K30" i="3" s="1"/>
  <c r="C59" i="4" s="1"/>
  <c r="C55" i="4" s="1"/>
  <c r="A7" i="2"/>
  <c r="A7" i="3" s="1"/>
  <c r="A6" i="4" s="1"/>
  <c r="C105" i="1"/>
  <c r="H27" i="1"/>
  <c r="B30" i="3"/>
  <c r="L29" i="3"/>
  <c r="M29" i="3" s="1"/>
  <c r="F29" i="3"/>
  <c r="J16" i="3"/>
  <c r="J30" i="3" s="1"/>
  <c r="D59" i="4" s="1"/>
  <c r="D55" i="4" s="1"/>
  <c r="I16" i="3"/>
  <c r="I30" i="3" s="1"/>
  <c r="F26" i="3"/>
  <c r="G16" i="3"/>
  <c r="G30" i="3" s="1"/>
  <c r="E16" i="3"/>
  <c r="E30" i="3" s="1"/>
  <c r="C53" i="4" s="1"/>
  <c r="C49" i="4" s="1"/>
  <c r="D16" i="3"/>
  <c r="D30" i="3" s="1"/>
  <c r="D53" i="4" s="1"/>
  <c r="D49" i="4" s="1"/>
  <c r="C16" i="3"/>
  <c r="C30" i="3" s="1"/>
  <c r="B16" i="3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M340" i="2"/>
  <c r="J340" i="2"/>
  <c r="I340" i="2"/>
  <c r="F340" i="2"/>
  <c r="E340" i="2"/>
  <c r="D340" i="2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H323" i="2" s="1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J316" i="2"/>
  <c r="I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C309" i="2"/>
  <c r="L308" i="2"/>
  <c r="H308" i="2"/>
  <c r="L307" i="2"/>
  <c r="H307" i="2"/>
  <c r="M306" i="2"/>
  <c r="J306" i="2"/>
  <c r="I306" i="2"/>
  <c r="F306" i="2"/>
  <c r="E306" i="2"/>
  <c r="D306" i="2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J294" i="2"/>
  <c r="I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C19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71" i="2"/>
  <c r="H171" i="2"/>
  <c r="M170" i="2"/>
  <c r="J170" i="2"/>
  <c r="I170" i="2"/>
  <c r="E170" i="2"/>
  <c r="D170" i="2"/>
  <c r="C170" i="2"/>
  <c r="L169" i="2"/>
  <c r="H169" i="2"/>
  <c r="L168" i="2"/>
  <c r="H168" i="2"/>
  <c r="L167" i="2"/>
  <c r="H167" i="2"/>
  <c r="L166" i="2"/>
  <c r="H166" i="2"/>
  <c r="M165" i="2"/>
  <c r="J165" i="2"/>
  <c r="I165" i="2"/>
  <c r="F165" i="2"/>
  <c r="E165" i="2"/>
  <c r="D165" i="2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J141" i="2"/>
  <c r="I141" i="2"/>
  <c r="F141" i="2"/>
  <c r="E141" i="2"/>
  <c r="D141" i="2"/>
  <c r="L141" i="2" s="1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C134" i="2"/>
  <c r="L133" i="2"/>
  <c r="H133" i="2"/>
  <c r="L132" i="2"/>
  <c r="H132" i="2"/>
  <c r="M131" i="2"/>
  <c r="J131" i="2"/>
  <c r="I131" i="2"/>
  <c r="F131" i="2"/>
  <c r="E131" i="2"/>
  <c r="D131" i="2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C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J80" i="2"/>
  <c r="I80" i="2"/>
  <c r="F80" i="2"/>
  <c r="E80" i="2"/>
  <c r="D80" i="2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F74" i="2"/>
  <c r="E74" i="2"/>
  <c r="D74" i="2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H66" i="2" s="1"/>
  <c r="E66" i="2"/>
  <c r="D66" i="2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C60" i="2"/>
  <c r="L59" i="2"/>
  <c r="H59" i="2"/>
  <c r="L58" i="2"/>
  <c r="H58" i="2"/>
  <c r="L57" i="2"/>
  <c r="H57" i="2"/>
  <c r="L56" i="2"/>
  <c r="H56" i="2"/>
  <c r="L55" i="2"/>
  <c r="H55" i="2"/>
  <c r="M54" i="2"/>
  <c r="J54" i="2"/>
  <c r="I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H50" i="2" s="1"/>
  <c r="E50" i="2"/>
  <c r="D50" i="2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J27" i="2"/>
  <c r="I27" i="2"/>
  <c r="F27" i="2"/>
  <c r="E27" i="2"/>
  <c r="D27" i="2"/>
  <c r="C27" i="2"/>
  <c r="L24" i="2"/>
  <c r="L23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H14" i="2" s="1"/>
  <c r="E14" i="2"/>
  <c r="D14" i="2"/>
  <c r="C14" i="2"/>
  <c r="I211" i="1"/>
  <c r="F211" i="1"/>
  <c r="I210" i="1"/>
  <c r="F210" i="1"/>
  <c r="I209" i="1"/>
  <c r="F209" i="1"/>
  <c r="I208" i="1"/>
  <c r="F208" i="1"/>
  <c r="L207" i="1"/>
  <c r="J207" i="1"/>
  <c r="H207" i="1"/>
  <c r="G207" i="1"/>
  <c r="E207" i="1"/>
  <c r="D207" i="1"/>
  <c r="C207" i="1"/>
  <c r="B207" i="1"/>
  <c r="I206" i="1"/>
  <c r="F206" i="1"/>
  <c r="I205" i="1"/>
  <c r="F205" i="1"/>
  <c r="I204" i="1"/>
  <c r="F204" i="1"/>
  <c r="L203" i="1"/>
  <c r="L202" i="1" s="1"/>
  <c r="J203" i="1"/>
  <c r="J202" i="1" s="1"/>
  <c r="H203" i="1"/>
  <c r="H202" i="1" s="1"/>
  <c r="H113" i="1" s="1"/>
  <c r="G203" i="1"/>
  <c r="G202" i="1" s="1"/>
  <c r="G113" i="1" s="1"/>
  <c r="E203" i="1"/>
  <c r="E202" i="1" s="1"/>
  <c r="E113" i="1" s="1"/>
  <c r="D203" i="1"/>
  <c r="D202" i="1" s="1"/>
  <c r="D113" i="1" s="1"/>
  <c r="C203" i="1"/>
  <c r="B203" i="1"/>
  <c r="B202" i="1" s="1"/>
  <c r="B113" i="1" s="1"/>
  <c r="L197" i="1"/>
  <c r="K197" i="1"/>
  <c r="H197" i="1"/>
  <c r="L196" i="1"/>
  <c r="K196" i="1"/>
  <c r="H196" i="1"/>
  <c r="L195" i="1"/>
  <c r="K195" i="1"/>
  <c r="H195" i="1"/>
  <c r="L194" i="1"/>
  <c r="K194" i="1"/>
  <c r="H194" i="1"/>
  <c r="J193" i="1"/>
  <c r="G193" i="1"/>
  <c r="E193" i="1"/>
  <c r="L193" i="1" s="1"/>
  <c r="C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J184" i="1"/>
  <c r="G184" i="1"/>
  <c r="E184" i="1"/>
  <c r="C184" i="1"/>
  <c r="L183" i="1"/>
  <c r="K183" i="1"/>
  <c r="H183" i="1"/>
  <c r="L182" i="1"/>
  <c r="K182" i="1"/>
  <c r="H182" i="1"/>
  <c r="L181" i="1"/>
  <c r="K181" i="1"/>
  <c r="H181" i="1"/>
  <c r="L180" i="1"/>
  <c r="K180" i="1"/>
  <c r="H180" i="1"/>
  <c r="J179" i="1"/>
  <c r="G179" i="1"/>
  <c r="E179" i="1"/>
  <c r="C179" i="1"/>
  <c r="L178" i="1"/>
  <c r="K178" i="1"/>
  <c r="H178" i="1"/>
  <c r="L177" i="1"/>
  <c r="K177" i="1"/>
  <c r="H177" i="1"/>
  <c r="J176" i="1"/>
  <c r="G176" i="1"/>
  <c r="E176" i="1"/>
  <c r="C176" i="1"/>
  <c r="L174" i="1"/>
  <c r="K174" i="1"/>
  <c r="H174" i="1"/>
  <c r="L173" i="1"/>
  <c r="K173" i="1"/>
  <c r="H173" i="1"/>
  <c r="L172" i="1"/>
  <c r="K172" i="1"/>
  <c r="H172" i="1"/>
  <c r="L171" i="1"/>
  <c r="K171" i="1"/>
  <c r="H171" i="1"/>
  <c r="J170" i="1"/>
  <c r="G170" i="1"/>
  <c r="E170" i="1"/>
  <c r="C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J161" i="1"/>
  <c r="K161" i="1" s="1"/>
  <c r="G161" i="1"/>
  <c r="E161" i="1"/>
  <c r="C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J155" i="1"/>
  <c r="G155" i="1"/>
  <c r="E155" i="1"/>
  <c r="C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J145" i="1"/>
  <c r="G145" i="1"/>
  <c r="E145" i="1"/>
  <c r="H145" i="1" s="1"/>
  <c r="C145" i="1"/>
  <c r="L144" i="1"/>
  <c r="K144" i="1"/>
  <c r="H144" i="1"/>
  <c r="L143" i="1"/>
  <c r="K143" i="1"/>
  <c r="H143" i="1"/>
  <c r="L142" i="1"/>
  <c r="K142" i="1"/>
  <c r="H142" i="1"/>
  <c r="L141" i="1"/>
  <c r="K141" i="1"/>
  <c r="H141" i="1"/>
  <c r="J140" i="1"/>
  <c r="G140" i="1"/>
  <c r="E140" i="1"/>
  <c r="C140" i="1"/>
  <c r="L139" i="1"/>
  <c r="K139" i="1"/>
  <c r="H139" i="1"/>
  <c r="L138" i="1"/>
  <c r="K138" i="1"/>
  <c r="H138" i="1"/>
  <c r="L137" i="1"/>
  <c r="K137" i="1"/>
  <c r="H137" i="1"/>
  <c r="J136" i="1"/>
  <c r="G136" i="1"/>
  <c r="E136" i="1"/>
  <c r="C136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G116" i="1"/>
  <c r="E116" i="1"/>
  <c r="D116" i="1"/>
  <c r="D115" i="1" s="1"/>
  <c r="C116" i="1"/>
  <c r="B116" i="1"/>
  <c r="E115" i="1"/>
  <c r="J113" i="1"/>
  <c r="I112" i="1"/>
  <c r="F112" i="1"/>
  <c r="I111" i="1"/>
  <c r="F111" i="1"/>
  <c r="I110" i="1"/>
  <c r="F110" i="1"/>
  <c r="I109" i="1"/>
  <c r="F109" i="1"/>
  <c r="H108" i="1"/>
  <c r="G108" i="1"/>
  <c r="E108" i="1"/>
  <c r="D108" i="1"/>
  <c r="C108" i="1"/>
  <c r="B108" i="1"/>
  <c r="I107" i="1"/>
  <c r="F107" i="1"/>
  <c r="I106" i="1"/>
  <c r="F106" i="1"/>
  <c r="L105" i="1"/>
  <c r="L102" i="1" s="1"/>
  <c r="L101" i="1" s="1"/>
  <c r="J105" i="1"/>
  <c r="J102" i="1" s="1"/>
  <c r="J101" i="1" s="1"/>
  <c r="H102" i="1"/>
  <c r="G105" i="1"/>
  <c r="G102" i="1" s="1"/>
  <c r="G101" i="1" s="1"/>
  <c r="E102" i="1"/>
  <c r="D102" i="1"/>
  <c r="B105" i="1"/>
  <c r="B102" i="1" s="1"/>
  <c r="I104" i="1"/>
  <c r="F104" i="1"/>
  <c r="I103" i="1"/>
  <c r="F103" i="1"/>
  <c r="J92" i="1"/>
  <c r="D92" i="1"/>
  <c r="B15" i="4" s="1"/>
  <c r="B92" i="1"/>
  <c r="L88" i="1"/>
  <c r="K88" i="1"/>
  <c r="H88" i="1"/>
  <c r="L87" i="1"/>
  <c r="K87" i="1"/>
  <c r="H87" i="1"/>
  <c r="J86" i="1"/>
  <c r="G86" i="1"/>
  <c r="E86" i="1"/>
  <c r="C86" i="1"/>
  <c r="L85" i="1"/>
  <c r="K85" i="1"/>
  <c r="H85" i="1"/>
  <c r="L84" i="1"/>
  <c r="K84" i="1"/>
  <c r="H84" i="1"/>
  <c r="J83" i="1"/>
  <c r="G83" i="1"/>
  <c r="E83" i="1"/>
  <c r="C83" i="1"/>
  <c r="L79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E60" i="1"/>
  <c r="C60" i="1"/>
  <c r="L59" i="1"/>
  <c r="K59" i="1"/>
  <c r="H59" i="1"/>
  <c r="L58" i="1"/>
  <c r="K58" i="1"/>
  <c r="H58" i="1"/>
  <c r="J57" i="1"/>
  <c r="G57" i="1"/>
  <c r="E57" i="1"/>
  <c r="C57" i="1"/>
  <c r="L55" i="1"/>
  <c r="K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C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C35" i="1"/>
  <c r="L34" i="1"/>
  <c r="K34" i="1"/>
  <c r="H34" i="1"/>
  <c r="K33" i="1"/>
  <c r="H33" i="1"/>
  <c r="L27" i="1"/>
  <c r="K27" i="1"/>
  <c r="H26" i="1"/>
  <c r="L25" i="1"/>
  <c r="K25" i="1"/>
  <c r="H25" i="1"/>
  <c r="C24" i="1"/>
  <c r="L23" i="1"/>
  <c r="K23" i="1"/>
  <c r="H23" i="1"/>
  <c r="L22" i="1"/>
  <c r="K22" i="1"/>
  <c r="H22" i="1"/>
  <c r="L21" i="1"/>
  <c r="K21" i="1"/>
  <c r="H21" i="1"/>
  <c r="L20" i="1"/>
  <c r="K20" i="1"/>
  <c r="H20" i="1"/>
  <c r="J19" i="1"/>
  <c r="G19" i="1"/>
  <c r="E19" i="1"/>
  <c r="C19" i="1"/>
  <c r="L18" i="1"/>
  <c r="K18" i="1"/>
  <c r="H18" i="1"/>
  <c r="L17" i="1"/>
  <c r="K17" i="1"/>
  <c r="H17" i="1"/>
  <c r="L16" i="1"/>
  <c r="K16" i="1"/>
  <c r="H16" i="1"/>
  <c r="J15" i="1"/>
  <c r="G15" i="1"/>
  <c r="E15" i="1"/>
  <c r="C15" i="1"/>
  <c r="L41" i="1" l="1"/>
  <c r="L60" i="1"/>
  <c r="L176" i="1"/>
  <c r="K193" i="1"/>
  <c r="F119" i="1"/>
  <c r="J82" i="1"/>
  <c r="L86" i="1"/>
  <c r="K176" i="1"/>
  <c r="H161" i="1"/>
  <c r="J175" i="1"/>
  <c r="H74" i="1"/>
  <c r="H155" i="1"/>
  <c r="H193" i="1"/>
  <c r="K74" i="1"/>
  <c r="J114" i="1"/>
  <c r="J122" i="1" s="1"/>
  <c r="B22" i="4" s="1"/>
  <c r="B115" i="1"/>
  <c r="K145" i="1"/>
  <c r="L155" i="1"/>
  <c r="L184" i="1"/>
  <c r="L83" i="1"/>
  <c r="L145" i="1"/>
  <c r="L161" i="1"/>
  <c r="L113" i="1"/>
  <c r="L15" i="1"/>
  <c r="K19" i="1"/>
  <c r="L19" i="1"/>
  <c r="L114" i="1"/>
  <c r="L122" i="1" s="1"/>
  <c r="K124" i="1" s="1"/>
  <c r="L57" i="1"/>
  <c r="H41" i="1"/>
  <c r="H57" i="1"/>
  <c r="H60" i="1"/>
  <c r="K60" i="1"/>
  <c r="K65" i="1"/>
  <c r="E56" i="1"/>
  <c r="K41" i="1"/>
  <c r="I13" i="2"/>
  <c r="L108" i="2"/>
  <c r="H220" i="2"/>
  <c r="H255" i="2"/>
  <c r="H198" i="2"/>
  <c r="L340" i="2"/>
  <c r="H158" i="2"/>
  <c r="H131" i="2"/>
  <c r="H18" i="2"/>
  <c r="H104" i="2"/>
  <c r="H108" i="2"/>
  <c r="L60" i="2"/>
  <c r="H45" i="2"/>
  <c r="L134" i="2"/>
  <c r="L148" i="2"/>
  <c r="H40" i="2"/>
  <c r="K50" i="1"/>
  <c r="H35" i="1"/>
  <c r="H94" i="2"/>
  <c r="H141" i="2"/>
  <c r="H241" i="2"/>
  <c r="H54" i="2"/>
  <c r="H74" i="2"/>
  <c r="H279" i="2"/>
  <c r="L306" i="2"/>
  <c r="L90" i="2"/>
  <c r="L104" i="2"/>
  <c r="L225" i="2"/>
  <c r="H80" i="2"/>
  <c r="L50" i="1"/>
  <c r="H24" i="1"/>
  <c r="C61" i="4"/>
  <c r="H115" i="1"/>
  <c r="C135" i="1"/>
  <c r="C175" i="1"/>
  <c r="L14" i="2"/>
  <c r="L40" i="2"/>
  <c r="L45" i="2"/>
  <c r="L50" i="2"/>
  <c r="L66" i="2"/>
  <c r="H134" i="2"/>
  <c r="H265" i="2"/>
  <c r="H345" i="2"/>
  <c r="C56" i="1"/>
  <c r="G114" i="1"/>
  <c r="H202" i="2"/>
  <c r="K15" i="1"/>
  <c r="K24" i="1"/>
  <c r="H83" i="1"/>
  <c r="H101" i="1"/>
  <c r="H114" i="1" s="1"/>
  <c r="F116" i="1"/>
  <c r="H136" i="1"/>
  <c r="H184" i="1"/>
  <c r="H90" i="2"/>
  <c r="L323" i="2"/>
  <c r="D61" i="4"/>
  <c r="J56" i="1"/>
  <c r="K83" i="1"/>
  <c r="C82" i="1"/>
  <c r="H170" i="1"/>
  <c r="L152" i="2"/>
  <c r="L229" i="2"/>
  <c r="L249" i="2"/>
  <c r="H316" i="2"/>
  <c r="J135" i="1"/>
  <c r="J134" i="1" s="1"/>
  <c r="E82" i="1"/>
  <c r="L82" i="1" s="1"/>
  <c r="E14" i="1"/>
  <c r="L65" i="1"/>
  <c r="G82" i="1"/>
  <c r="B101" i="1"/>
  <c r="B114" i="1" s="1"/>
  <c r="H176" i="1"/>
  <c r="L158" i="2"/>
  <c r="L202" i="2"/>
  <c r="L235" i="2"/>
  <c r="L255" i="2"/>
  <c r="L287" i="2"/>
  <c r="H306" i="2"/>
  <c r="L99" i="2"/>
  <c r="L333" i="2"/>
  <c r="C14" i="1"/>
  <c r="C13" i="1" s="1"/>
  <c r="H19" i="1"/>
  <c r="K35" i="1"/>
  <c r="H65" i="1"/>
  <c r="K86" i="1"/>
  <c r="D101" i="1"/>
  <c r="D114" i="1" s="1"/>
  <c r="D122" i="1" s="1"/>
  <c r="D124" i="1" s="1"/>
  <c r="G115" i="1"/>
  <c r="G135" i="1"/>
  <c r="H140" i="1"/>
  <c r="C13" i="2"/>
  <c r="H99" i="2"/>
  <c r="H152" i="2"/>
  <c r="H194" i="2"/>
  <c r="H229" i="2"/>
  <c r="L241" i="2"/>
  <c r="H249" i="2"/>
  <c r="H309" i="2"/>
  <c r="H333" i="2"/>
  <c r="L140" i="1"/>
  <c r="K140" i="1"/>
  <c r="L179" i="1"/>
  <c r="K179" i="1"/>
  <c r="E175" i="1"/>
  <c r="L175" i="1" s="1"/>
  <c r="L35" i="1"/>
  <c r="K170" i="1"/>
  <c r="K26" i="1"/>
  <c r="K57" i="1"/>
  <c r="L24" i="1"/>
  <c r="H36" i="1"/>
  <c r="H86" i="1"/>
  <c r="E101" i="1"/>
  <c r="E114" i="1" s="1"/>
  <c r="E122" i="1" s="1"/>
  <c r="I119" i="1"/>
  <c r="K184" i="1"/>
  <c r="I207" i="1"/>
  <c r="F207" i="1"/>
  <c r="D13" i="2"/>
  <c r="F13" i="2"/>
  <c r="M13" i="2"/>
  <c r="L94" i="2"/>
  <c r="L190" i="2"/>
  <c r="D189" i="2"/>
  <c r="H190" i="2"/>
  <c r="L265" i="2"/>
  <c r="G56" i="1"/>
  <c r="H56" i="1" s="1"/>
  <c r="H16" i="3"/>
  <c r="L26" i="3"/>
  <c r="M26" i="3" s="1"/>
  <c r="L74" i="1"/>
  <c r="L170" i="1"/>
  <c r="L18" i="2"/>
  <c r="L112" i="2"/>
  <c r="H112" i="2"/>
  <c r="E189" i="2"/>
  <c r="E180" i="2" s="1"/>
  <c r="H287" i="2"/>
  <c r="L215" i="2"/>
  <c r="H215" i="2"/>
  <c r="L136" i="1"/>
  <c r="K136" i="1"/>
  <c r="H179" i="1"/>
  <c r="H50" i="1"/>
  <c r="H15" i="1"/>
  <c r="I203" i="1"/>
  <c r="C202" i="1"/>
  <c r="F203" i="1"/>
  <c r="J13" i="2"/>
  <c r="E13" i="2"/>
  <c r="L54" i="2"/>
  <c r="H27" i="2"/>
  <c r="L27" i="2"/>
  <c r="L299" i="2"/>
  <c r="H299" i="2"/>
  <c r="F105" i="1"/>
  <c r="C102" i="1"/>
  <c r="C101" i="1" s="1"/>
  <c r="I105" i="1"/>
  <c r="I108" i="1"/>
  <c r="F108" i="1"/>
  <c r="I116" i="1"/>
  <c r="C115" i="1"/>
  <c r="E135" i="1"/>
  <c r="K155" i="1"/>
  <c r="L74" i="2"/>
  <c r="H124" i="2"/>
  <c r="L131" i="2"/>
  <c r="C189" i="2"/>
  <c r="C180" i="2" s="1"/>
  <c r="H283" i="2"/>
  <c r="F16" i="3"/>
  <c r="B53" i="4"/>
  <c r="B49" i="4" s="1"/>
  <c r="H60" i="2"/>
  <c r="L274" i="2"/>
  <c r="L279" i="2"/>
  <c r="H294" i="2"/>
  <c r="L294" i="2"/>
  <c r="H170" i="2"/>
  <c r="H274" i="2"/>
  <c r="H327" i="2"/>
  <c r="G175" i="1"/>
  <c r="L80" i="2"/>
  <c r="L124" i="2"/>
  <c r="M189" i="2"/>
  <c r="M180" i="2" s="1"/>
  <c r="L198" i="2"/>
  <c r="H235" i="2"/>
  <c r="H148" i="2"/>
  <c r="L170" i="2"/>
  <c r="H225" i="2"/>
  <c r="L316" i="2"/>
  <c r="H340" i="2"/>
  <c r="L345" i="2"/>
  <c r="I189" i="2"/>
  <c r="I180" i="2" s="1"/>
  <c r="J189" i="2"/>
  <c r="F189" i="2"/>
  <c r="H269" i="2"/>
  <c r="H119" i="2"/>
  <c r="H165" i="2"/>
  <c r="L220" i="2"/>
  <c r="L119" i="2"/>
  <c r="L165" i="2"/>
  <c r="L194" i="2"/>
  <c r="L269" i="2"/>
  <c r="L309" i="2"/>
  <c r="H82" i="1" l="1"/>
  <c r="K56" i="1"/>
  <c r="H175" i="1"/>
  <c r="G134" i="1"/>
  <c r="B122" i="1"/>
  <c r="B17" i="4" s="1"/>
  <c r="C134" i="1"/>
  <c r="C80" i="1" s="1"/>
  <c r="C81" i="1" s="1"/>
  <c r="C89" i="1" s="1"/>
  <c r="L56" i="1"/>
  <c r="H13" i="2"/>
  <c r="C181" i="2"/>
  <c r="H14" i="1"/>
  <c r="I181" i="2"/>
  <c r="K14" i="1"/>
  <c r="H122" i="1"/>
  <c r="B21" i="4" s="1"/>
  <c r="L14" i="1"/>
  <c r="K82" i="1"/>
  <c r="G122" i="1"/>
  <c r="G124" i="1" s="1"/>
  <c r="I115" i="1"/>
  <c r="F115" i="1"/>
  <c r="I202" i="1"/>
  <c r="C113" i="1"/>
  <c r="F202" i="1"/>
  <c r="H30" i="3"/>
  <c r="B59" i="4" s="1"/>
  <c r="B55" i="4" s="1"/>
  <c r="B61" i="4" s="1"/>
  <c r="L16" i="3"/>
  <c r="L30" i="3" s="1"/>
  <c r="E59" i="4" s="1"/>
  <c r="E55" i="4" s="1"/>
  <c r="B20" i="4"/>
  <c r="M181" i="2"/>
  <c r="J180" i="2"/>
  <c r="J181" i="2" s="1"/>
  <c r="G80" i="1"/>
  <c r="E181" i="2"/>
  <c r="L13" i="2"/>
  <c r="K175" i="1"/>
  <c r="L135" i="1"/>
  <c r="E134" i="1"/>
  <c r="F102" i="1"/>
  <c r="I102" i="1"/>
  <c r="H135" i="1"/>
  <c r="F180" i="2"/>
  <c r="F30" i="3"/>
  <c r="E53" i="4" s="1"/>
  <c r="E49" i="4" s="1"/>
  <c r="J80" i="1"/>
  <c r="K135" i="1"/>
  <c r="L189" i="2"/>
  <c r="H189" i="2"/>
  <c r="D180" i="2"/>
  <c r="D181" i="2" s="1"/>
  <c r="B11" i="4" l="1"/>
  <c r="C91" i="1"/>
  <c r="J81" i="1"/>
  <c r="J89" i="1" s="1"/>
  <c r="I90" i="1" s="1"/>
  <c r="B124" i="1"/>
  <c r="K14" i="2"/>
  <c r="K15" i="2"/>
  <c r="K16" i="2"/>
  <c r="K20" i="2"/>
  <c r="K24" i="2"/>
  <c r="K28" i="2"/>
  <c r="K32" i="2"/>
  <c r="K36" i="2"/>
  <c r="K40" i="2"/>
  <c r="K44" i="2"/>
  <c r="K48" i="2"/>
  <c r="K52" i="2"/>
  <c r="K56" i="2"/>
  <c r="K60" i="2"/>
  <c r="K64" i="2"/>
  <c r="K68" i="2"/>
  <c r="K72" i="2"/>
  <c r="K76" i="2"/>
  <c r="K80" i="2"/>
  <c r="K84" i="2"/>
  <c r="K88" i="2"/>
  <c r="K92" i="2"/>
  <c r="K96" i="2"/>
  <c r="K100" i="2"/>
  <c r="K104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2" i="2"/>
  <c r="K176" i="2"/>
  <c r="K180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" i="2"/>
  <c r="K22" i="2"/>
  <c r="K17" i="2"/>
  <c r="K19" i="2"/>
  <c r="K30" i="2"/>
  <c r="K38" i="2"/>
  <c r="K46" i="2"/>
  <c r="K54" i="2"/>
  <c r="K62" i="2"/>
  <c r="K70" i="2"/>
  <c r="K78" i="2"/>
  <c r="K86" i="2"/>
  <c r="K94" i="2"/>
  <c r="K102" i="2"/>
  <c r="K110" i="2"/>
  <c r="K118" i="2"/>
  <c r="K126" i="2"/>
  <c r="K134" i="2"/>
  <c r="K142" i="2"/>
  <c r="K150" i="2"/>
  <c r="K158" i="2"/>
  <c r="K166" i="2"/>
  <c r="K174" i="2"/>
  <c r="K135" i="2"/>
  <c r="K151" i="2"/>
  <c r="K167" i="2"/>
  <c r="K162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43" i="2"/>
  <c r="K159" i="2"/>
  <c r="K175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78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70" i="2"/>
  <c r="K13" i="2"/>
  <c r="K13" i="1"/>
  <c r="L13" i="1"/>
  <c r="H13" i="1"/>
  <c r="E61" i="4"/>
  <c r="L134" i="1"/>
  <c r="E80" i="1"/>
  <c r="H80" i="1" s="1"/>
  <c r="H134" i="1"/>
  <c r="B26" i="4"/>
  <c r="K339" i="2"/>
  <c r="K337" i="2"/>
  <c r="K335" i="2"/>
  <c r="K314" i="2"/>
  <c r="K312" i="2"/>
  <c r="K310" i="2"/>
  <c r="K293" i="2"/>
  <c r="K291" i="2"/>
  <c r="K289" i="2"/>
  <c r="K272" i="2"/>
  <c r="K270" i="2"/>
  <c r="K247" i="2"/>
  <c r="K245" i="2"/>
  <c r="K243" i="2"/>
  <c r="K224" i="2"/>
  <c r="K222" i="2"/>
  <c r="K197" i="2"/>
  <c r="K195" i="2"/>
  <c r="K343" i="2"/>
  <c r="K341" i="2"/>
  <c r="K322" i="2"/>
  <c r="K320" i="2"/>
  <c r="K318" i="2"/>
  <c r="K297" i="2"/>
  <c r="K295" i="2"/>
  <c r="K278" i="2"/>
  <c r="K276" i="2"/>
  <c r="K253" i="2"/>
  <c r="K251" i="2"/>
  <c r="K228" i="2"/>
  <c r="K226" i="2"/>
  <c r="K201" i="2"/>
  <c r="K199" i="2"/>
  <c r="K338" i="2"/>
  <c r="K336" i="2"/>
  <c r="K334" i="2"/>
  <c r="K315" i="2"/>
  <c r="K313" i="2"/>
  <c r="K311" i="2"/>
  <c r="K292" i="2"/>
  <c r="K290" i="2"/>
  <c r="K288" i="2"/>
  <c r="K273" i="2"/>
  <c r="K271" i="2"/>
  <c r="K248" i="2"/>
  <c r="K246" i="2"/>
  <c r="K244" i="2"/>
  <c r="K242" i="2"/>
  <c r="K223" i="2"/>
  <c r="K221" i="2"/>
  <c r="K196" i="2"/>
  <c r="K349" i="2"/>
  <c r="K330" i="2"/>
  <c r="K300" i="2"/>
  <c r="K286" i="2"/>
  <c r="K261" i="2"/>
  <c r="K212" i="2"/>
  <c r="K204" i="2"/>
  <c r="K354" i="2"/>
  <c r="K346" i="2"/>
  <c r="K332" i="2"/>
  <c r="K317" i="2"/>
  <c r="K308" i="2"/>
  <c r="K305" i="2"/>
  <c r="K258" i="2"/>
  <c r="K237" i="2"/>
  <c r="K234" i="2"/>
  <c r="K229" i="2"/>
  <c r="K209" i="2"/>
  <c r="K192" i="2"/>
  <c r="K351" i="2"/>
  <c r="K324" i="2"/>
  <c r="K319" i="2"/>
  <c r="K302" i="2"/>
  <c r="K280" i="2"/>
  <c r="K275" i="2"/>
  <c r="K263" i="2"/>
  <c r="K239" i="2"/>
  <c r="K231" i="2"/>
  <c r="K217" i="2"/>
  <c r="K214" i="2"/>
  <c r="K206" i="2"/>
  <c r="K353" i="2"/>
  <c r="K329" i="2"/>
  <c r="K326" i="2"/>
  <c r="K307" i="2"/>
  <c r="K304" i="2"/>
  <c r="K299" i="2"/>
  <c r="K285" i="2"/>
  <c r="K282" i="2"/>
  <c r="K268" i="2"/>
  <c r="K257" i="2"/>
  <c r="K252" i="2"/>
  <c r="K236" i="2"/>
  <c r="K233" i="2"/>
  <c r="K208" i="2"/>
  <c r="K200" i="2"/>
  <c r="K284" i="2"/>
  <c r="K267" i="2"/>
  <c r="K260" i="2"/>
  <c r="K240" i="2"/>
  <c r="K211" i="2"/>
  <c r="K202" i="2"/>
  <c r="K193" i="2"/>
  <c r="K350" i="2"/>
  <c r="K347" i="2"/>
  <c r="K325" i="2"/>
  <c r="K321" i="2"/>
  <c r="K298" i="2"/>
  <c r="K340" i="2"/>
  <c r="K256" i="2"/>
  <c r="K250" i="2"/>
  <c r="K232" i="2"/>
  <c r="K218" i="2"/>
  <c r="K207" i="2"/>
  <c r="K342" i="2"/>
  <c r="K328" i="2"/>
  <c r="K301" i="2"/>
  <c r="K266" i="2"/>
  <c r="K262" i="2"/>
  <c r="K259" i="2"/>
  <c r="K213" i="2"/>
  <c r="K210" i="2"/>
  <c r="K281" i="2"/>
  <c r="K216" i="2"/>
  <c r="K345" i="2"/>
  <c r="K344" i="2"/>
  <c r="K296" i="2"/>
  <c r="K230" i="2"/>
  <c r="K348" i="2"/>
  <c r="K323" i="2"/>
  <c r="K277" i="2"/>
  <c r="K303" i="2"/>
  <c r="K225" i="2"/>
  <c r="K219" i="2"/>
  <c r="K203" i="2"/>
  <c r="K352" i="2"/>
  <c r="K255" i="2"/>
  <c r="K238" i="2"/>
  <c r="K264" i="2"/>
  <c r="K316" i="2"/>
  <c r="K249" i="2"/>
  <c r="K227" i="2"/>
  <c r="K205" i="2"/>
  <c r="K191" i="2"/>
  <c r="K279" i="2"/>
  <c r="K331" i="2"/>
  <c r="K254" i="2"/>
  <c r="K265" i="2"/>
  <c r="K220" i="2"/>
  <c r="K215" i="2"/>
  <c r="K190" i="2"/>
  <c r="K283" i="2"/>
  <c r="K241" i="2"/>
  <c r="K194" i="2"/>
  <c r="K269" i="2"/>
  <c r="K235" i="2"/>
  <c r="K309" i="2"/>
  <c r="K287" i="2"/>
  <c r="K274" i="2"/>
  <c r="K294" i="2"/>
  <c r="K198" i="2"/>
  <c r="K306" i="2"/>
  <c r="K327" i="2"/>
  <c r="K333" i="2"/>
  <c r="F181" i="2"/>
  <c r="G22" i="2" s="1"/>
  <c r="F113" i="1"/>
  <c r="I113" i="1"/>
  <c r="K80" i="1"/>
  <c r="G81" i="1"/>
  <c r="K134" i="1"/>
  <c r="F101" i="1"/>
  <c r="C114" i="1"/>
  <c r="I101" i="1"/>
  <c r="K189" i="2"/>
  <c r="H180" i="2"/>
  <c r="H181" i="2" s="1"/>
  <c r="L180" i="2"/>
  <c r="L181" i="2" s="1"/>
  <c r="M16" i="3"/>
  <c r="M30" i="3" s="1"/>
  <c r="G180" i="2" l="1"/>
  <c r="G26" i="2"/>
  <c r="G25" i="2"/>
  <c r="F114" i="1"/>
  <c r="C122" i="1"/>
  <c r="I114" i="1"/>
  <c r="L80" i="1"/>
  <c r="H81" i="1"/>
  <c r="B13" i="4"/>
  <c r="J123" i="1"/>
  <c r="J124" i="1" s="1"/>
  <c r="H123" i="1"/>
  <c r="E123" i="1"/>
  <c r="E124" i="1" s="1"/>
  <c r="B14" i="4"/>
  <c r="G354" i="2"/>
  <c r="G352" i="2"/>
  <c r="G350" i="2"/>
  <c r="G348" i="2"/>
  <c r="G346" i="2"/>
  <c r="G325" i="2"/>
  <c r="G304" i="2"/>
  <c r="G302" i="2"/>
  <c r="G300" i="2"/>
  <c r="G281" i="2"/>
  <c r="G264" i="2"/>
  <c r="G262" i="2"/>
  <c r="G260" i="2"/>
  <c r="G258" i="2"/>
  <c r="G256" i="2"/>
  <c r="G233" i="2"/>
  <c r="G231" i="2"/>
  <c r="G214" i="2"/>
  <c r="G212" i="2"/>
  <c r="G210" i="2"/>
  <c r="G208" i="2"/>
  <c r="G206" i="2"/>
  <c r="G204" i="2"/>
  <c r="G156" i="2"/>
  <c r="G154" i="2"/>
  <c r="G133" i="2"/>
  <c r="G110" i="2"/>
  <c r="B25" i="4"/>
  <c r="G331" i="2"/>
  <c r="G329" i="2"/>
  <c r="G308" i="2"/>
  <c r="G285" i="2"/>
  <c r="G268" i="2"/>
  <c r="G266" i="2"/>
  <c r="G239" i="2"/>
  <c r="G237" i="2"/>
  <c r="G218" i="2"/>
  <c r="G216" i="2"/>
  <c r="G193" i="2"/>
  <c r="G191" i="2"/>
  <c r="G164" i="2"/>
  <c r="G162" i="2"/>
  <c r="G160" i="2"/>
  <c r="G139" i="2"/>
  <c r="G137" i="2"/>
  <c r="G135" i="2"/>
  <c r="G118" i="2"/>
  <c r="G116" i="2"/>
  <c r="G114" i="2"/>
  <c r="G353" i="2"/>
  <c r="G351" i="2"/>
  <c r="G349" i="2"/>
  <c r="G347" i="2"/>
  <c r="G326" i="2"/>
  <c r="G324" i="2"/>
  <c r="G305" i="2"/>
  <c r="G303" i="2"/>
  <c r="G301" i="2"/>
  <c r="G282" i="2"/>
  <c r="G280" i="2"/>
  <c r="G263" i="2"/>
  <c r="G261" i="2"/>
  <c r="G259" i="2"/>
  <c r="G257" i="2"/>
  <c r="G234" i="2"/>
  <c r="G232" i="2"/>
  <c r="G230" i="2"/>
  <c r="G213" i="2"/>
  <c r="G211" i="2"/>
  <c r="G209" i="2"/>
  <c r="G207" i="2"/>
  <c r="G205" i="2"/>
  <c r="G203" i="2"/>
  <c r="G157" i="2"/>
  <c r="G155" i="2"/>
  <c r="G153" i="2"/>
  <c r="G132" i="2"/>
  <c r="G111" i="2"/>
  <c r="G109" i="2"/>
  <c r="G342" i="2"/>
  <c r="G339" i="2"/>
  <c r="G320" i="2"/>
  <c r="G315" i="2"/>
  <c r="G299" i="2"/>
  <c r="G298" i="2"/>
  <c r="G290" i="2"/>
  <c r="G276" i="2"/>
  <c r="G246" i="2"/>
  <c r="G240" i="2"/>
  <c r="G227" i="2"/>
  <c r="G224" i="2"/>
  <c r="G174" i="2"/>
  <c r="G169" i="2"/>
  <c r="G163" i="2"/>
  <c r="G150" i="2"/>
  <c r="G147" i="2"/>
  <c r="G128" i="2"/>
  <c r="G123" i="2"/>
  <c r="G117" i="2"/>
  <c r="G97" i="2"/>
  <c r="G95" i="2"/>
  <c r="G72" i="2"/>
  <c r="G70" i="2"/>
  <c r="G68" i="2"/>
  <c r="G49" i="2"/>
  <c r="G47" i="2"/>
  <c r="G21" i="2"/>
  <c r="G19" i="2"/>
  <c r="G345" i="2"/>
  <c r="G344" i="2"/>
  <c r="G336" i="2"/>
  <c r="G328" i="2"/>
  <c r="G322" i="2"/>
  <c r="G312" i="2"/>
  <c r="G284" i="2"/>
  <c r="G278" i="2"/>
  <c r="G273" i="2"/>
  <c r="G267" i="2"/>
  <c r="G251" i="2"/>
  <c r="G243" i="2"/>
  <c r="G221" i="2"/>
  <c r="G199" i="2"/>
  <c r="G196" i="2"/>
  <c r="G176" i="2"/>
  <c r="G166" i="2"/>
  <c r="G144" i="2"/>
  <c r="G136" i="2"/>
  <c r="G130" i="2"/>
  <c r="G120" i="2"/>
  <c r="G101" i="2"/>
  <c r="G78" i="2"/>
  <c r="G76" i="2"/>
  <c r="G53" i="2"/>
  <c r="G51" i="2"/>
  <c r="G330" i="2"/>
  <c r="G323" i="2"/>
  <c r="G295" i="2"/>
  <c r="G292" i="2"/>
  <c r="G286" i="2"/>
  <c r="G279" i="2"/>
  <c r="G270" i="2"/>
  <c r="G253" i="2"/>
  <c r="G248" i="2"/>
  <c r="G201" i="2"/>
  <c r="G343" i="2"/>
  <c r="G335" i="2"/>
  <c r="G319" i="2"/>
  <c r="G311" i="2"/>
  <c r="G275" i="2"/>
  <c r="G272" i="2"/>
  <c r="G242" i="2"/>
  <c r="G228" i="2"/>
  <c r="G217" i="2"/>
  <c r="G195" i="2"/>
  <c r="G173" i="2"/>
  <c r="G151" i="2"/>
  <c r="G143" i="2"/>
  <c r="G337" i="2"/>
  <c r="G307" i="2"/>
  <c r="G289" i="2"/>
  <c r="G277" i="2"/>
  <c r="G245" i="2"/>
  <c r="G219" i="2"/>
  <c r="G178" i="2"/>
  <c r="G159" i="2"/>
  <c r="G115" i="2"/>
  <c r="G100" i="2"/>
  <c r="G81" i="2"/>
  <c r="G71" i="2"/>
  <c r="G64" i="2"/>
  <c r="G46" i="2"/>
  <c r="G39" i="2"/>
  <c r="G32" i="2"/>
  <c r="G24" i="2"/>
  <c r="G296" i="2"/>
  <c r="G255" i="2"/>
  <c r="G254" i="2"/>
  <c r="G226" i="2"/>
  <c r="G175" i="2"/>
  <c r="G172" i="2"/>
  <c r="G168" i="2"/>
  <c r="G140" i="2"/>
  <c r="G125" i="2"/>
  <c r="G121" i="2"/>
  <c r="G83" i="2"/>
  <c r="G74" i="2"/>
  <c r="G73" i="2"/>
  <c r="G48" i="2"/>
  <c r="G41" i="2"/>
  <c r="G34" i="2"/>
  <c r="G332" i="2"/>
  <c r="G318" i="2"/>
  <c r="G314" i="2"/>
  <c r="G249" i="2"/>
  <c r="G222" i="2"/>
  <c r="G197" i="2"/>
  <c r="G152" i="2"/>
  <c r="G141" i="2"/>
  <c r="G105" i="2"/>
  <c r="G102" i="2"/>
  <c r="G92" i="2"/>
  <c r="G85" i="2"/>
  <c r="G61" i="2"/>
  <c r="G56" i="2"/>
  <c r="G43" i="2"/>
  <c r="G36" i="2"/>
  <c r="G333" i="2"/>
  <c r="G321" i="2"/>
  <c r="G291" i="2"/>
  <c r="G288" i="2"/>
  <c r="G271" i="2"/>
  <c r="G247" i="2"/>
  <c r="G244" i="2"/>
  <c r="G202" i="2"/>
  <c r="G198" i="2"/>
  <c r="G177" i="2"/>
  <c r="G161" i="2"/>
  <c r="G131" i="2"/>
  <c r="G127" i="2"/>
  <c r="G87" i="2"/>
  <c r="G75" i="2"/>
  <c r="G63" i="2"/>
  <c r="G58" i="2"/>
  <c r="G38" i="2"/>
  <c r="G29" i="2"/>
  <c r="G16" i="2"/>
  <c r="G310" i="2"/>
  <c r="G238" i="2"/>
  <c r="G122" i="2"/>
  <c r="G104" i="2"/>
  <c r="G96" i="2"/>
  <c r="G94" i="2"/>
  <c r="G93" i="2"/>
  <c r="G37" i="2"/>
  <c r="G31" i="2"/>
  <c r="G28" i="2"/>
  <c r="G236" i="2"/>
  <c r="G59" i="2"/>
  <c r="G341" i="2"/>
  <c r="G171" i="2"/>
  <c r="G149" i="2"/>
  <c r="G91" i="2"/>
  <c r="G44" i="2"/>
  <c r="G108" i="2"/>
  <c r="G103" i="2"/>
  <c r="G66" i="2"/>
  <c r="G55" i="2"/>
  <c r="G313" i="2"/>
  <c r="G106" i="2"/>
  <c r="G89" i="2"/>
  <c r="G86" i="2"/>
  <c r="G77" i="2"/>
  <c r="G23" i="2"/>
  <c r="G35" i="2"/>
  <c r="G18" i="2"/>
  <c r="G317" i="2"/>
  <c r="G250" i="2"/>
  <c r="G192" i="2"/>
  <c r="G146" i="2"/>
  <c r="G138" i="2"/>
  <c r="G126" i="2"/>
  <c r="G90" i="2"/>
  <c r="G67" i="2"/>
  <c r="G57" i="2"/>
  <c r="G14" i="2"/>
  <c r="G145" i="2"/>
  <c r="G15" i="2"/>
  <c r="G65" i="2"/>
  <c r="G45" i="2"/>
  <c r="G20" i="2"/>
  <c r="G17" i="2"/>
  <c r="G338" i="2"/>
  <c r="G179" i="2"/>
  <c r="G129" i="2"/>
  <c r="G98" i="2"/>
  <c r="G79" i="2"/>
  <c r="G42" i="2"/>
  <c r="G33" i="2"/>
  <c r="G30" i="2"/>
  <c r="G334" i="2"/>
  <c r="G297" i="2"/>
  <c r="G293" i="2"/>
  <c r="G229" i="2"/>
  <c r="G223" i="2"/>
  <c r="G142" i="2"/>
  <c r="G113" i="2"/>
  <c r="G88" i="2"/>
  <c r="G82" i="2"/>
  <c r="G69" i="2"/>
  <c r="G52" i="2"/>
  <c r="G252" i="2"/>
  <c r="G167" i="2"/>
  <c r="G107" i="2"/>
  <c r="G84" i="2"/>
  <c r="G200" i="2"/>
  <c r="G62" i="2"/>
  <c r="G112" i="2"/>
  <c r="G327" i="2"/>
  <c r="G274" i="2"/>
  <c r="G220" i="2"/>
  <c r="G235" i="2"/>
  <c r="G194" i="2"/>
  <c r="G283" i="2"/>
  <c r="G54" i="2"/>
  <c r="G269" i="2"/>
  <c r="G225" i="2"/>
  <c r="G215" i="2"/>
  <c r="G165" i="2"/>
  <c r="G80" i="2"/>
  <c r="G27" i="2"/>
  <c r="G287" i="2"/>
  <c r="G294" i="2"/>
  <c r="G306" i="2"/>
  <c r="G265" i="2"/>
  <c r="G241" i="2"/>
  <c r="G158" i="2"/>
  <c r="G134" i="2"/>
  <c r="G99" i="2"/>
  <c r="G40" i="2"/>
  <c r="G340" i="2"/>
  <c r="G170" i="2"/>
  <c r="G309" i="2"/>
  <c r="G50" i="2"/>
  <c r="G60" i="2"/>
  <c r="G124" i="2"/>
  <c r="G119" i="2"/>
  <c r="G316" i="2"/>
  <c r="G148" i="2"/>
  <c r="G190" i="2"/>
  <c r="G13" i="2"/>
  <c r="G189" i="2"/>
  <c r="G89" i="1"/>
  <c r="F91" i="1" l="1"/>
  <c r="J91" i="1"/>
  <c r="B19" i="4"/>
  <c r="B18" i="4" s="1"/>
  <c r="F122" i="1"/>
  <c r="F124" i="1" s="1"/>
  <c r="I122" i="1"/>
  <c r="I124" i="1" s="1"/>
  <c r="C124" i="1"/>
  <c r="D91" i="1"/>
  <c r="L81" i="1"/>
  <c r="K81" i="1"/>
  <c r="B23" i="4"/>
  <c r="H124" i="1"/>
  <c r="B12" i="4" l="1"/>
  <c r="L89" i="1"/>
  <c r="L91" i="1" s="1"/>
  <c r="K89" i="1"/>
  <c r="H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98" authorId="0" shapeId="0" xr:uid="{00000000-0006-0000-0100-000009000000}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 xr:uid="{00000000-0006-0000-0100-00000A000000}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 xr:uid="{00000000-0006-0000-0100-00000B000000}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 xr:uid="{00000000-0006-0000-0100-00000C000000}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 xr:uid="{00000000-0006-0000-0100-00000D000000}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 xr:uid="{00000000-0006-0000-0100-00000E000000}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<sst xmlns="http://schemas.openxmlformats.org/spreadsheetml/2006/main" count="837" uniqueCount="433">
  <si>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</si>
  <si>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</si>
  <si>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</si>
  <si>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</si>
  <si>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</si>
  <si>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</si>
  <si>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</si>
  <si>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</si>
  <si>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</si>
  <si>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</si>
  <si>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</si>
  <si>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</si>
  <si>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</si>
  <si>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</si>
  <si>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</si>
  <si>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</si>
  <si>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</si>
  <si>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</si>
  <si>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</si>
  <si>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</si>
  <si>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</si>
  <si>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</si>
  <si>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</si>
  <si>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</si>
  <si>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</si>
  <si>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</si>
  <si>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</si>
  <si>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</si>
  <si>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</si>
  <si>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</si>
  <si>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</si>
  <si>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</si>
  <si>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</si>
  <si>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</si>
  <si>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</si>
  <si>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</si>
  <si>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</si>
  <si>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</si>
  <si>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</si>
  <si>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</si>
  <si>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</si>
  <si>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</si>
  <si>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</si>
  <si>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</si>
  <si>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</si>
  <si>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</si>
  <si>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</si>
  <si>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</si>
  <si>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</si>
  <si>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</si>
  <si>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</si>
  <si>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</si>
  <si>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</si>
  <si>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</si>
  <si>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</si>
  <si>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</si>
  <si>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</si>
  <si>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</si>
  <si>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</si>
  <si>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</si>
  <si>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</si>
  <si>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</si>
  <si>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</si>
  <si>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</si>
  <si>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</si>
  <si>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</si>
  <si>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</si>
  <si>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</si>
  <si>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</si>
  <si>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</si>
  <si>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</si>
  <si>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</si>
  <si>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</si>
  <si>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</si>
  <si>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</si>
  <si>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</si>
  <si>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</si>
  <si>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</si>
  <si>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</si>
  <si>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</si>
  <si>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</si>
  <si>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</si>
  <si>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</si>
  <si>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</si>
  <si>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</si>
  <si>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</si>
  <si>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</si>
  <si>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</si>
  <si>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</si>
  <si>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</si>
  <si>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</si>
  <si>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</si>
  <si>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</si>
  <si>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</si>
  <si>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</si>
  <si>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</si>
  <si>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</si>
  <si>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</si>
  <si>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</si>
  <si>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</si>
  <si>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</si>
  <si>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</si>
  <si>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</si>
  <si>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</si>
  <si>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</si>
  <si>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</si>
  <si>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</si>
  <si>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</si>
  <si>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</si>
  <si>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</si>
  <si>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</si>
  <si>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</si>
  <si>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</si>
  <si>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</si>
  <si>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</si>
  <si>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</si>
  <si>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</si>
  <si>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</si>
  <si>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</si>
  <si>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</si>
  <si>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</si>
  <si>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</si>
  <si>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</si>
  <si>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</si>
  <si>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</si>
  <si>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</si>
  <si>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</si>
  <si>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</si>
  <si>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</si>
  <si>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</si>
  <si>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</si>
  <si>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</si>
  <si>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</si>
  <si>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</si>
  <si>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</si>
  <si>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</si>
  <si>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</si>
  <si>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</si>
  <si>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</si>
  <si>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</si>
  <si>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</si>
  <si>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</si>
  <si>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</si>
  <si>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</si>
  <si>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</si>
  <si>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</si>
  <si>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</si>
  <si>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</si>
  <si>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</si>
  <si>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</si>
  <si>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</si>
  <si>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</si>
  <si>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</si>
  <si>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</si>
  <si>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</si>
  <si>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</si>
  <si>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</si>
  <si>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</si>
  <si>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</si>
  <si>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</si>
  <si>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</si>
  <si>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</si>
  <si>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</si>
  <si>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</si>
  <si>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</si>
  <si>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</si>
  <si>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</si>
  <si>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</si>
  <si>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</si>
  <si>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</si>
  <si>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</si>
  <si>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</si>
  <si>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</si>
  <si>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</si>
  <si>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</si>
  <si>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</si>
  <si>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</si>
  <si>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</si>
  <si>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</si>
  <si>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</si>
  <si>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</si>
  <si>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</si>
  <si>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</si>
  <si>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</si>
  <si>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</si>
  <si>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</si>
  <si>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</si>
  <si>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</si>
  <si>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</si>
  <si>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</si>
  <si>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</si>
  <si>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</si>
  <si>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</si>
  <si>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</si>
  <si>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</si>
  <si>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</si>
  <si>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</si>
  <si>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</si>
  <si>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</si>
  <si>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</si>
  <si>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</si>
  <si>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</si>
  <si>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</si>
  <si>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</si>
  <si>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</si>
  <si>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</si>
  <si>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</si>
  <si>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</si>
  <si>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</si>
  <si>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</si>
  <si>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</si>
  <si>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</si>
  <si>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</si>
  <si>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</si>
  <si>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</si>
  <si>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</si>
  <si>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</si>
  <si>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</si>
  <si>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</si>
  <si>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</si>
  <si>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</si>
  <si>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</si>
  <si>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</si>
  <si>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</si>
  <si>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</si>
  <si>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</si>
  <si>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</si>
  <si>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</si>
  <si>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</si>
  <si>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</si>
  <si>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</si>
  <si>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</si>
  <si>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</si>
  <si>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</si>
  <si>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</si>
  <si>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</si>
  <si>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</si>
  <si>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</si>
  <si>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</si>
  <si>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</si>
  <si>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</si>
  <si>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</si>
  <si>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</si>
  <si>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</si>
  <si>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</si>
  <si>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</si>
  <si>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</si>
  <si>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</si>
  <si>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</si>
  <si>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</si>
  <si>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</si>
  <si>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</si>
  <si>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</si>
  <si>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</si>
  <si>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</si>
  <si>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</si>
  <si>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</si>
  <si>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</si>
  <si>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</si>
  <si>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</si>
  <si>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</si>
  <si>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</si>
  <si>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</si>
  <si>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</si>
  <si>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</si>
  <si>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</si>
  <si>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</si>
  <si>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</si>
  <si>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</si>
  <si>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</si>
  <si>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</si>
  <si>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</si>
  <si>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</si>
  <si>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</si>
  <si>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</si>
  <si>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</si>
  <si>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</si>
  <si>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</si>
  <si>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</si>
  <si>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</si>
  <si>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</si>
  <si>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</si>
  <si>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</si>
  <si>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</si>
  <si>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</si>
  <si>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</si>
  <si>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</si>
  <si>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</si>
  <si>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</si>
  <si>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</si>
  <si>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</si>
  <si>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</si>
  <si>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</si>
  <si>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</si>
  <si>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</si>
  <si>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</si>
  <si>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</si>
  <si>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</si>
  <si>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</si>
  <si>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</si>
  <si>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</si>
  <si>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</si>
  <si>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</si>
  <si>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</si>
  <si>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</si>
  <si>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</si>
  <si>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</si>
  <si>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</si>
  <si>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</si>
  <si>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</si>
  <si>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</si>
  <si>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</si>
  <si>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</si>
  <si>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</si>
  <si>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</si>
  <si>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</si>
  <si>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</si>
  <si>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</si>
  <si>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</si>
  <si>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</si>
  <si>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</si>
  <si>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</si>
  <si>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</si>
  <si>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</si>
  <si>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</si>
  <si>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</si>
  <si>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</si>
  <si>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</si>
  <si>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</si>
  <si>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</si>
  <si>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</si>
  <si>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</si>
  <si>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</si>
  <si>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</si>
  <si>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</si>
  <si>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</si>
  <si>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</si>
  <si>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</si>
  <si>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</si>
  <si>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</si>
  <si>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</si>
  <si>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</si>
  <si>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</si>
  <si>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</si>
  <si>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</si>
  <si>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</si>
  <si>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</si>
  <si>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</si>
  <si>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</si>
  <si>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</si>
  <si>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</si>
  <si>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</si>
  <si>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</si>
  <si>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</si>
  <si>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</si>
  <si>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</si>
  <si>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</si>
  <si>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</si>
  <si>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</si>
  <si>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</si>
  <si>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</si>
  <si>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</si>
  <si>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</si>
  <si>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</si>
  <si>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</si>
  <si>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</si>
  <si>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</si>
  <si>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</si>
  <si>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</si>
  <si>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</si>
  <si>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</si>
  <si>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</si>
  <si>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</si>
  <si>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</si>
  <si>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</si>
  <si>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</si>
  <si>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</si>
  <si>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</si>
  <si>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</si>
  <si>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</si>
  <si>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</si>
  <si>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</si>
  <si>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</si>
  <si>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</si>
  <si>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</si>
  <si>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</si>
  <si>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</si>
  <si>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</si>
  <si>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</si>
  <si>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</si>
  <si>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</si>
  <si>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</si>
  <si>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</si>
  <si>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</si>
  <si>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</si>
  <si>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</si>
  <si>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</si>
  <si>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</si>
  <si>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</si>
  <si>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</si>
  <si>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</si>
  <si>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</si>
  <si>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</si>
  <si>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</si>
  <si>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</si>
  <si>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</si>
  <si>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</si>
  <si>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</si>
  <si>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</si>
  <si>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</si>
  <si>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</si>
  <si>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</si>
  <si>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</si>
  <si>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</si>
  <si>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</si>
  <si>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</si>
  <si>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</si>
  <si>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</si>
  <si>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</si>
  <si>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</si>
  <si>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</si>
  <si>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</si>
  <si>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</si>
  <si>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03 122</t>
  </si>
  <si>
    <t>28</t>
  </si>
  <si>
    <t>28 846</t>
  </si>
  <si>
    <t>03 126</t>
  </si>
  <si>
    <t>03 128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</si>
  <si>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</si>
  <si>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Em 31 de dezembro de 2021</t>
  </si>
  <si>
    <t>JANEIRO A ABRIL DE 2023/BIMESTRE MARÇO - ABRIL</t>
  </si>
  <si>
    <t>FONTE: Sistema FIPLAN, Unidade Responsável: SEFAZ/SATE. Emissão: 15/06/2023</t>
  </si>
  <si>
    <t>Em 31 de dezembro 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</si>
</sst>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8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  <font>
      <sz val="8"/>
      <color rgb="FF000000"/>
      <name val="Times New Roman1"/>
      <charset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807E00"/>
        <bgColor rgb="FF807E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2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3" fillId="0" borderId="0" xfId="2" applyFont="1" applyFill="1" applyAlignment="1"/>
    <xf numFmtId="0" fontId="4" fillId="0" borderId="0" xfId="2" applyFont="1" applyFill="1" applyAlignment="1"/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3" fillId="0" borderId="0" xfId="2" applyNumberFormat="1" applyFont="1" applyFill="1" applyAlignment="1"/>
    <xf numFmtId="0" fontId="3" fillId="0" borderId="0" xfId="2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49" fontId="4" fillId="2" borderId="1" xfId="2" applyNumberFormat="1" applyFont="1" applyFill="1" applyBorder="1" applyAlignment="1"/>
    <xf numFmtId="49" fontId="4" fillId="2" borderId="1" xfId="2" applyNumberFormat="1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0" fontId="4" fillId="2" borderId="5" xfId="2" applyFont="1" applyFill="1" applyBorder="1" applyAlignment="1"/>
    <xf numFmtId="49" fontId="4" fillId="2" borderId="6" xfId="2" applyNumberFormat="1" applyFont="1" applyFill="1" applyBorder="1" applyAlignment="1">
      <alignment vertical="center"/>
    </xf>
    <xf numFmtId="49" fontId="4" fillId="2" borderId="7" xfId="2" applyNumberFormat="1" applyFont="1" applyFill="1" applyBorder="1" applyAlignment="1">
      <alignment vertical="center"/>
    </xf>
    <xf numFmtId="49" fontId="4" fillId="2" borderId="5" xfId="2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center"/>
    </xf>
    <xf numFmtId="49" fontId="4" fillId="2" borderId="6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wrapText="1"/>
    </xf>
    <xf numFmtId="164" fontId="3" fillId="0" borderId="4" xfId="2" applyNumberFormat="1" applyFont="1" applyFill="1" applyBorder="1" applyAlignment="1"/>
    <xf numFmtId="4" fontId="3" fillId="0" borderId="8" xfId="2" applyNumberFormat="1" applyFont="1" applyFill="1" applyBorder="1" applyAlignment="1"/>
    <xf numFmtId="4" fontId="3" fillId="0" borderId="9" xfId="2" applyNumberFormat="1" applyFont="1" applyFill="1" applyBorder="1" applyAlignment="1"/>
    <xf numFmtId="4" fontId="3" fillId="0" borderId="10" xfId="2" applyNumberFormat="1" applyFont="1" applyFill="1" applyBorder="1" applyAlignment="1"/>
    <xf numFmtId="10" fontId="3" fillId="0" borderId="1" xfId="2" applyNumberFormat="1" applyFont="1" applyFill="1" applyBorder="1" applyAlignment="1"/>
    <xf numFmtId="164" fontId="3" fillId="0" borderId="9" xfId="2" applyNumberFormat="1" applyFont="1" applyFill="1" applyBorder="1" applyAlignment="1"/>
    <xf numFmtId="166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/>
    <xf numFmtId="4" fontId="3" fillId="0" borderId="4" xfId="2" applyNumberFormat="1" applyFont="1" applyFill="1" applyBorder="1" applyAlignment="1"/>
    <xf numFmtId="10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>
      <alignment wrapText="1"/>
    </xf>
    <xf numFmtId="164" fontId="7" fillId="0" borderId="4" xfId="2" applyNumberFormat="1" applyFont="1" applyFill="1" applyBorder="1" applyAlignment="1"/>
    <xf numFmtId="49" fontId="3" fillId="0" borderId="3" xfId="2" applyNumberFormat="1" applyFont="1" applyFill="1" applyBorder="1" applyAlignment="1">
      <alignment horizontal="left"/>
    </xf>
    <xf numFmtId="0" fontId="3" fillId="0" borderId="4" xfId="2" applyFont="1" applyFill="1" applyBorder="1" applyAlignment="1"/>
    <xf numFmtId="0" fontId="3" fillId="0" borderId="3" xfId="2" applyFont="1" applyFill="1" applyBorder="1" applyAlignment="1">
      <alignment horizontal="justify" vertical="top" wrapText="1"/>
    </xf>
    <xf numFmtId="4" fontId="3" fillId="0" borderId="6" xfId="2" applyNumberFormat="1" applyFont="1" applyFill="1" applyBorder="1" applyAlignment="1"/>
    <xf numFmtId="4" fontId="3" fillId="0" borderId="7" xfId="2" applyNumberFormat="1" applyFont="1" applyFill="1" applyBorder="1" applyAlignment="1"/>
    <xf numFmtId="10" fontId="3" fillId="0" borderId="5" xfId="2" applyNumberFormat="1" applyFont="1" applyFill="1" applyBorder="1" applyAlignment="1"/>
    <xf numFmtId="164" fontId="3" fillId="0" borderId="6" xfId="2" applyNumberFormat="1" applyFont="1" applyFill="1" applyBorder="1" applyAlignment="1"/>
    <xf numFmtId="49" fontId="3" fillId="0" borderId="2" xfId="2" applyNumberFormat="1" applyFont="1" applyFill="1" applyBorder="1" applyAlignment="1"/>
    <xf numFmtId="164" fontId="3" fillId="0" borderId="11" xfId="2" applyNumberFormat="1" applyFont="1" applyFill="1" applyBorder="1" applyAlignment="1"/>
    <xf numFmtId="4" fontId="3" fillId="0" borderId="12" xfId="2" applyNumberFormat="1" applyFont="1" applyFill="1" applyBorder="1" applyAlignment="1"/>
    <xf numFmtId="4" fontId="3" fillId="0" borderId="11" xfId="2" applyNumberFormat="1" applyFont="1" applyFill="1" applyBorder="1" applyAlignment="1"/>
    <xf numFmtId="0" fontId="3" fillId="0" borderId="1" xfId="2" applyFont="1" applyFill="1" applyBorder="1" applyAlignment="1">
      <alignment wrapText="1"/>
    </xf>
    <xf numFmtId="0" fontId="3" fillId="0" borderId="4" xfId="2" applyFont="1" applyFill="1" applyBorder="1" applyAlignment="1">
      <alignment horizontal="left"/>
    </xf>
    <xf numFmtId="164" fontId="3" fillId="0" borderId="11" xfId="2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167" fontId="3" fillId="2" borderId="11" xfId="2" applyNumberFormat="1" applyFont="1" applyFill="1" applyBorder="1" applyAlignment="1">
      <alignment horizontal="center"/>
    </xf>
    <xf numFmtId="167" fontId="4" fillId="2" borderId="11" xfId="2" applyNumberFormat="1" applyFont="1" applyFill="1" applyBorder="1" applyAlignment="1">
      <alignment horizontal="center"/>
    </xf>
    <xf numFmtId="49" fontId="3" fillId="0" borderId="4" xfId="2" applyNumberFormat="1" applyFont="1" applyFill="1" applyBorder="1" applyAlignment="1">
      <alignment wrapText="1"/>
    </xf>
    <xf numFmtId="2" fontId="3" fillId="4" borderId="2" xfId="2" applyNumberFormat="1" applyFont="1" applyFill="1" applyBorder="1" applyAlignment="1">
      <alignment horizontal="center" vertical="center"/>
    </xf>
    <xf numFmtId="2" fontId="3" fillId="0" borderId="15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wrapText="1"/>
    </xf>
    <xf numFmtId="2" fontId="3" fillId="0" borderId="11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/>
    <xf numFmtId="2" fontId="3" fillId="0" borderId="11" xfId="2" applyNumberFormat="1" applyFont="1" applyFill="1" applyBorder="1" applyAlignment="1">
      <alignment horizontal="center"/>
    </xf>
    <xf numFmtId="2" fontId="3" fillId="4" borderId="11" xfId="2" applyNumberFormat="1" applyFont="1" applyFill="1" applyBorder="1" applyAlignment="1">
      <alignment horizontal="center" vertical="center"/>
    </xf>
    <xf numFmtId="2" fontId="0" fillId="4" borderId="12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justify"/>
    </xf>
    <xf numFmtId="0" fontId="3" fillId="0" borderId="11" xfId="2" applyFont="1" applyFill="1" applyBorder="1" applyAlignment="1"/>
    <xf numFmtId="2" fontId="3" fillId="0" borderId="6" xfId="2" applyNumberFormat="1" applyFont="1" applyFill="1" applyBorder="1" applyAlignment="1">
      <alignment horizontal="center"/>
    </xf>
    <xf numFmtId="2" fontId="3" fillId="0" borderId="7" xfId="2" applyNumberFormat="1" applyFont="1" applyFill="1" applyBorder="1" applyAlignment="1"/>
    <xf numFmtId="0" fontId="3" fillId="0" borderId="10" xfId="2" applyFont="1" applyFill="1" applyBorder="1" applyAlignment="1"/>
    <xf numFmtId="0" fontId="4" fillId="2" borderId="9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3" fillId="0" borderId="4" xfId="2" applyFont="1" applyFill="1" applyBorder="1" applyAlignment="1">
      <alignment wrapText="1"/>
    </xf>
    <xf numFmtId="4" fontId="3" fillId="0" borderId="1" xfId="2" applyNumberFormat="1" applyFont="1" applyFill="1" applyBorder="1" applyAlignment="1"/>
    <xf numFmtId="4" fontId="3" fillId="0" borderId="3" xfId="2" applyNumberFormat="1" applyFont="1" applyFill="1" applyBorder="1" applyAlignment="1"/>
    <xf numFmtId="0" fontId="3" fillId="0" borderId="4" xfId="2" applyFont="1" applyFill="1" applyBorder="1" applyAlignment="1">
      <alignment horizontal="left" indent="3"/>
    </xf>
    <xf numFmtId="4" fontId="3" fillId="0" borderId="5" xfId="2" applyNumberFormat="1" applyFont="1" applyFill="1" applyBorder="1" applyAlignment="1"/>
    <xf numFmtId="4" fontId="3" fillId="0" borderId="2" xfId="2" applyNumberFormat="1" applyFont="1" applyFill="1" applyBorder="1" applyAlignment="1"/>
    <xf numFmtId="49" fontId="3" fillId="0" borderId="5" xfId="2" applyNumberFormat="1" applyFont="1" applyFill="1" applyBorder="1" applyAlignment="1"/>
    <xf numFmtId="0" fontId="3" fillId="0" borderId="2" xfId="2" applyFont="1" applyFill="1" applyBorder="1" applyAlignment="1"/>
    <xf numFmtId="4" fontId="3" fillId="4" borderId="2" xfId="2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center"/>
    </xf>
    <xf numFmtId="0" fontId="3" fillId="2" borderId="2" xfId="2" applyFont="1" applyFill="1" applyBorder="1" applyAlignment="1"/>
    <xf numFmtId="4" fontId="3" fillId="2" borderId="2" xfId="2" applyNumberFormat="1" applyFont="1" applyFill="1" applyBorder="1" applyAlignment="1"/>
    <xf numFmtId="0" fontId="9" fillId="0" borderId="0" xfId="2" applyFont="1" applyFill="1" applyAlignment="1">
      <alignment horizontal="left" vertical="center" wrapText="1"/>
    </xf>
    <xf numFmtId="0" fontId="0" fillId="0" borderId="0" xfId="0" applyFill="1"/>
    <xf numFmtId="49" fontId="4" fillId="2" borderId="8" xfId="2" applyNumberFormat="1" applyFont="1" applyFill="1" applyBorder="1" applyAlignment="1"/>
    <xf numFmtId="0" fontId="4" fillId="2" borderId="10" xfId="2" applyFont="1" applyFill="1" applyBorder="1" applyAlignment="1">
      <alignment horizontal="center"/>
    </xf>
    <xf numFmtId="0" fontId="4" fillId="2" borderId="7" xfId="2" applyFont="1" applyFill="1" applyBorder="1" applyAlignment="1"/>
    <xf numFmtId="164" fontId="3" fillId="0" borderId="8" xfId="2" applyNumberFormat="1" applyFont="1" applyFill="1" applyBorder="1" applyAlignment="1"/>
    <xf numFmtId="165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9" fillId="0" borderId="4" xfId="2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/>
    <xf numFmtId="165" fontId="3" fillId="0" borderId="3" xfId="2" applyNumberFormat="1" applyFont="1" applyFill="1" applyBorder="1" applyAlignment="1"/>
    <xf numFmtId="0" fontId="9" fillId="0" borderId="6" xfId="2" applyFont="1" applyFill="1" applyBorder="1" applyAlignment="1">
      <alignment horizontal="left" vertical="center" wrapText="1"/>
    </xf>
    <xf numFmtId="164" fontId="3" fillId="0" borderId="7" xfId="2" applyNumberFormat="1" applyFont="1" applyFill="1" applyBorder="1" applyAlignment="1"/>
    <xf numFmtId="165" fontId="3" fillId="0" borderId="5" xfId="2" applyNumberFormat="1" applyFont="1" applyFill="1" applyBorder="1" applyAlignment="1"/>
    <xf numFmtId="166" fontId="3" fillId="0" borderId="5" xfId="2" applyNumberFormat="1" applyFont="1" applyFill="1" applyBorder="1" applyAlignment="1"/>
    <xf numFmtId="49" fontId="3" fillId="0" borderId="10" xfId="2" applyNumberFormat="1" applyFont="1" applyFill="1" applyBorder="1" applyAlignment="1">
      <alignment wrapText="1"/>
    </xf>
    <xf numFmtId="4" fontId="3" fillId="3" borderId="10" xfId="2" applyNumberFormat="1" applyFont="1" applyFill="1" applyBorder="1" applyAlignment="1"/>
    <xf numFmtId="164" fontId="3" fillId="3" borderId="10" xfId="2" applyNumberFormat="1" applyFont="1" applyFill="1" applyBorder="1" applyAlignment="1"/>
    <xf numFmtId="0" fontId="3" fillId="0" borderId="3" xfId="2" applyFont="1" applyFill="1" applyBorder="1" applyAlignment="1"/>
    <xf numFmtId="49" fontId="3" fillId="0" borderId="10" xfId="2" applyNumberFormat="1" applyFont="1" applyFill="1" applyBorder="1" applyAlignment="1"/>
    <xf numFmtId="0" fontId="3" fillId="3" borderId="7" xfId="2" applyFont="1" applyFill="1" applyBorder="1" applyAlignment="1">
      <alignment horizontal="justify" vertical="top" wrapText="1"/>
    </xf>
    <xf numFmtId="4" fontId="3" fillId="3" borderId="7" xfId="2" applyNumberFormat="1" applyFont="1" applyFill="1" applyBorder="1" applyAlignment="1"/>
    <xf numFmtId="0" fontId="3" fillId="0" borderId="15" xfId="2" applyFont="1" applyFill="1" applyBorder="1" applyAlignment="1"/>
    <xf numFmtId="0" fontId="3" fillId="0" borderId="13" xfId="2" applyFont="1" applyFill="1" applyBorder="1" applyAlignment="1"/>
    <xf numFmtId="0" fontId="4" fillId="2" borderId="13" xfId="2" applyFont="1" applyFill="1" applyBorder="1" applyAlignment="1"/>
    <xf numFmtId="0" fontId="4" fillId="2" borderId="0" xfId="2" applyFont="1" applyFill="1" applyAlignment="1">
      <alignment horizontal="center"/>
    </xf>
    <xf numFmtId="0" fontId="4" fillId="2" borderId="14" xfId="2" applyFont="1" applyFill="1" applyBorder="1" applyAlignment="1"/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0" fontId="3" fillId="0" borderId="0" xfId="0" applyNumberFormat="1" applyFont="1" applyFill="1"/>
    <xf numFmtId="168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" fontId="3" fillId="0" borderId="3" xfId="0" applyNumberFormat="1" applyFont="1" applyFill="1" applyBorder="1" applyAlignment="1"/>
    <xf numFmtId="4" fontId="3" fillId="0" borderId="1" xfId="0" applyNumberFormat="1" applyFont="1" applyFill="1" applyBorder="1" applyAlignment="1"/>
    <xf numFmtId="10" fontId="10" fillId="0" borderId="3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4" fontId="3" fillId="0" borderId="5" xfId="0" applyNumberFormat="1" applyFon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10" fontId="10" fillId="0" borderId="1" xfId="0" applyNumberFormat="1" applyFont="1" applyFill="1" applyBorder="1" applyAlignment="1"/>
    <xf numFmtId="0" fontId="3" fillId="0" borderId="5" xfId="0" applyFont="1" applyFill="1" applyBorder="1" applyAlignment="1">
      <alignment horizontal="left" indent="2"/>
    </xf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3" fillId="0" borderId="14" xfId="2" applyFont="1" applyFill="1" applyBorder="1" applyAlignment="1"/>
    <xf numFmtId="0" fontId="0" fillId="0" borderId="0" xfId="2" applyFont="1" applyFill="1" applyAlignment="1"/>
    <xf numFmtId="0" fontId="4" fillId="2" borderId="8" xfId="2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2" applyFont="1" applyFill="1" applyBorder="1" applyAlignment="1"/>
    <xf numFmtId="0" fontId="6" fillId="2" borderId="10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7" fontId="3" fillId="0" borderId="3" xfId="2" applyNumberFormat="1" applyFont="1" applyFill="1" applyBorder="1" applyAlignment="1"/>
    <xf numFmtId="167" fontId="3" fillId="0" borderId="4" xfId="2" applyNumberFormat="1" applyFont="1" applyFill="1" applyBorder="1" applyAlignment="1"/>
    <xf numFmtId="167" fontId="3" fillId="0" borderId="1" xfId="0" applyNumberFormat="1" applyFont="1" applyFill="1" applyBorder="1"/>
    <xf numFmtId="167" fontId="3" fillId="0" borderId="3" xfId="0" applyNumberFormat="1" applyFont="1" applyFill="1" applyBorder="1"/>
    <xf numFmtId="49" fontId="3" fillId="0" borderId="0" xfId="2" applyNumberFormat="1" applyFont="1" applyFill="1" applyAlignment="1">
      <alignment horizontal="left" indent="1"/>
    </xf>
    <xf numFmtId="49" fontId="3" fillId="0" borderId="0" xfId="2" applyNumberFormat="1" applyFont="1" applyFill="1" applyAlignment="1">
      <alignment horizontal="left" indent="2"/>
    </xf>
    <xf numFmtId="167" fontId="4" fillId="0" borderId="3" xfId="2" applyNumberFormat="1" applyFont="1" applyFill="1" applyBorder="1" applyAlignment="1"/>
    <xf numFmtId="167" fontId="4" fillId="0" borderId="3" xfId="2" applyNumberFormat="1" applyFont="1" applyFill="1" applyBorder="1" applyAlignment="1">
      <alignment wrapText="1"/>
    </xf>
    <xf numFmtId="167" fontId="4" fillId="0" borderId="10" xfId="2" applyNumberFormat="1" applyFont="1" applyFill="1" applyBorder="1" applyAlignment="1">
      <alignment wrapText="1"/>
    </xf>
    <xf numFmtId="167" fontId="4" fillId="0" borderId="4" xfId="2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2" applyNumberFormat="1" applyFont="1" applyFill="1" applyBorder="1" applyAlignment="1"/>
    <xf numFmtId="167" fontId="3" fillId="2" borderId="2" xfId="2" applyNumberFormat="1" applyFont="1" applyFill="1" applyBorder="1" applyAlignment="1"/>
    <xf numFmtId="167" fontId="3" fillId="2" borderId="11" xfId="2" applyNumberFormat="1" applyFont="1" applyFill="1" applyBorder="1" applyAlignment="1"/>
    <xf numFmtId="169" fontId="0" fillId="0" borderId="0" xfId="0" applyNumberFormat="1"/>
    <xf numFmtId="4" fontId="0" fillId="0" borderId="0" xfId="0" applyNumberFormat="1"/>
    <xf numFmtId="0" fontId="11" fillId="0" borderId="0" xfId="0" applyFont="1"/>
    <xf numFmtId="167" fontId="3" fillId="0" borderId="0" xfId="2" applyNumberFormat="1" applyFont="1" applyFill="1" applyAlignment="1"/>
    <xf numFmtId="0" fontId="9" fillId="0" borderId="0" xfId="2" applyFont="1" applyFill="1" applyAlignment="1"/>
    <xf numFmtId="0" fontId="9" fillId="0" borderId="0" xfId="2" applyFont="1" applyFill="1" applyAlignment="1">
      <alignment horizontal="center"/>
    </xf>
    <xf numFmtId="0" fontId="14" fillId="0" borderId="0" xfId="2" applyFont="1" applyFill="1" applyAlignment="1"/>
    <xf numFmtId="164" fontId="9" fillId="0" borderId="0" xfId="2" applyNumberFormat="1" applyFont="1" applyFill="1" applyAlignment="1"/>
    <xf numFmtId="168" fontId="9" fillId="0" borderId="0" xfId="2" applyNumberFormat="1" applyFont="1" applyFill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3" xfId="2" applyFont="1" applyFill="1" applyBorder="1" applyAlignment="1">
      <alignment horizontal="left"/>
    </xf>
    <xf numFmtId="0" fontId="9" fillId="0" borderId="3" xfId="2" applyFont="1" applyFill="1" applyBorder="1" applyAlignment="1"/>
    <xf numFmtId="0" fontId="9" fillId="0" borderId="4" xfId="2" applyFont="1" applyFill="1" applyBorder="1" applyAlignment="1"/>
    <xf numFmtId="0" fontId="9" fillId="0" borderId="6" xfId="2" applyFont="1" applyFill="1" applyBorder="1" applyAlignment="1"/>
    <xf numFmtId="0" fontId="9" fillId="0" borderId="5" xfId="2" applyFont="1" applyFill="1" applyBorder="1" applyAlignment="1"/>
    <xf numFmtId="0" fontId="13" fillId="2" borderId="11" xfId="2" applyFont="1" applyFill="1" applyBorder="1" applyAlignment="1">
      <alignment horizontal="center" vertical="center"/>
    </xf>
    <xf numFmtId="0" fontId="9" fillId="0" borderId="11" xfId="2" applyFont="1" applyFill="1" applyBorder="1" applyAlignment="1"/>
    <xf numFmtId="0" fontId="9" fillId="0" borderId="10" xfId="2" applyFont="1" applyFill="1" applyBorder="1" applyAlignment="1"/>
    <xf numFmtId="0" fontId="13" fillId="2" borderId="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/>
    <xf numFmtId="0" fontId="9" fillId="0" borderId="0" xfId="2" applyFont="1" applyFill="1" applyAlignment="1">
      <alignment horizontal="left"/>
    </xf>
    <xf numFmtId="0" fontId="13" fillId="2" borderId="1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3" xfId="2" applyFont="1" applyFill="1" applyBorder="1" applyAlignment="1"/>
    <xf numFmtId="0" fontId="13" fillId="2" borderId="5" xfId="2" applyFont="1" applyFill="1" applyBorder="1" applyAlignment="1"/>
    <xf numFmtId="0" fontId="13" fillId="2" borderId="5" xfId="2" applyFont="1" applyFill="1" applyBorder="1" applyAlignment="1">
      <alignment horizontal="center"/>
    </xf>
    <xf numFmtId="0" fontId="9" fillId="0" borderId="9" xfId="2" applyFont="1" applyFill="1" applyBorder="1" applyAlignment="1"/>
    <xf numFmtId="0" fontId="9" fillId="0" borderId="8" xfId="2" applyFont="1" applyFill="1" applyBorder="1" applyAlignment="1"/>
    <xf numFmtId="0" fontId="9" fillId="0" borderId="7" xfId="2" applyFont="1" applyFill="1" applyBorder="1" applyAlignment="1"/>
    <xf numFmtId="0" fontId="13" fillId="2" borderId="8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4" fontId="9" fillId="0" borderId="10" xfId="2" applyNumberFormat="1" applyFont="1" applyFill="1" applyBorder="1" applyAlignment="1"/>
    <xf numFmtId="4" fontId="9" fillId="0" borderId="4" xfId="2" applyNumberFormat="1" applyFont="1" applyFill="1" applyBorder="1" applyAlignment="1"/>
    <xf numFmtId="4" fontId="9" fillId="0" borderId="3" xfId="2" applyNumberFormat="1" applyFont="1" applyFill="1" applyBorder="1" applyAlignment="1"/>
    <xf numFmtId="4" fontId="9" fillId="0" borderId="6" xfId="2" applyNumberFormat="1" applyFont="1" applyFill="1" applyBorder="1" applyAlignment="1"/>
    <xf numFmtId="4" fontId="9" fillId="0" borderId="5" xfId="2" applyNumberFormat="1" applyFont="1" applyFill="1" applyBorder="1" applyAlignment="1"/>
    <xf numFmtId="0" fontId="9" fillId="0" borderId="2" xfId="2" applyFont="1" applyFill="1" applyBorder="1" applyAlignment="1"/>
    <xf numFmtId="4" fontId="9" fillId="0" borderId="12" xfId="2" applyNumberFormat="1" applyFont="1" applyFill="1" applyBorder="1" applyAlignment="1"/>
    <xf numFmtId="0" fontId="13" fillId="2" borderId="13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9" fontId="9" fillId="0" borderId="3" xfId="2" applyNumberFormat="1" applyFont="1" applyFill="1" applyBorder="1" applyAlignment="1">
      <alignment horizontal="center"/>
    </xf>
    <xf numFmtId="9" fontId="9" fillId="0" borderId="5" xfId="2" applyNumberFormat="1" applyFont="1" applyFill="1" applyBorder="1" applyAlignment="1">
      <alignment horizontal="center"/>
    </xf>
    <xf numFmtId="164" fontId="9" fillId="0" borderId="6" xfId="2" applyNumberFormat="1" applyFont="1" applyFill="1" applyBorder="1" applyAlignment="1"/>
    <xf numFmtId="164" fontId="9" fillId="0" borderId="7" xfId="2" applyNumberFormat="1" applyFont="1" applyFill="1" applyBorder="1" applyAlignment="1"/>
    <xf numFmtId="0" fontId="13" fillId="2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13" fillId="0" borderId="9" xfId="2" applyFont="1" applyFill="1" applyBorder="1" applyAlignment="1"/>
    <xf numFmtId="0" fontId="13" fillId="0" borderId="8" xfId="2" applyFont="1" applyFill="1" applyBorder="1" applyAlignment="1"/>
    <xf numFmtId="164" fontId="13" fillId="2" borderId="2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/>
    <xf numFmtId="164" fontId="9" fillId="0" borderId="3" xfId="2" applyNumberFormat="1" applyFont="1" applyFill="1" applyBorder="1" applyAlignment="1"/>
    <xf numFmtId="0" fontId="9" fillId="0" borderId="14" xfId="2" applyFont="1" applyFill="1" applyBorder="1" applyAlignment="1"/>
    <xf numFmtId="0" fontId="13" fillId="2" borderId="7" xfId="2" applyFont="1" applyFill="1" applyBorder="1" applyAlignment="1"/>
    <xf numFmtId="0" fontId="9" fillId="0" borderId="12" xfId="2" applyFont="1" applyFill="1" applyBorder="1" applyAlignment="1"/>
    <xf numFmtId="9" fontId="9" fillId="0" borderId="2" xfId="2" applyNumberFormat="1" applyFont="1" applyFill="1" applyBorder="1" applyAlignment="1"/>
    <xf numFmtId="0" fontId="9" fillId="0" borderId="15" xfId="2" applyFont="1" applyFill="1" applyBorder="1" applyAlignment="1"/>
    <xf numFmtId="9" fontId="9" fillId="0" borderId="15" xfId="2" applyNumberFormat="1" applyFont="1" applyFill="1" applyBorder="1" applyAlignment="1"/>
    <xf numFmtId="0" fontId="13" fillId="2" borderId="4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 wrapText="1"/>
    </xf>
    <xf numFmtId="0" fontId="13" fillId="0" borderId="0" xfId="2" applyFont="1" applyFill="1" applyAlignment="1"/>
    <xf numFmtId="0" fontId="3" fillId="0" borderId="3" xfId="2" applyFont="1" applyFill="1" applyBorder="1" applyAlignment="1">
      <alignment horizontal="justify" vertical="top"/>
    </xf>
    <xf numFmtId="4" fontId="0" fillId="0" borderId="12" xfId="2" applyNumberFormat="1" applyFont="1" applyFill="1" applyBorder="1" applyAlignment="1"/>
    <xf numFmtId="4" fontId="3" fillId="0" borderId="0" xfId="0" applyNumberFormat="1" applyFont="1" applyFill="1"/>
    <xf numFmtId="0" fontId="9" fillId="0" borderId="0" xfId="2" applyNumberFormat="1" applyFont="1" applyFill="1" applyAlignment="1"/>
    <xf numFmtId="4" fontId="0" fillId="0" borderId="10" xfId="0" applyNumberFormat="1" applyFill="1" applyBorder="1"/>
    <xf numFmtId="0" fontId="4" fillId="2" borderId="3" xfId="0" applyFont="1" applyFill="1" applyBorder="1" applyAlignment="1"/>
    <xf numFmtId="4" fontId="4" fillId="2" borderId="5" xfId="0" applyNumberFormat="1" applyFont="1" applyFill="1" applyBorder="1"/>
    <xf numFmtId="4" fontId="0" fillId="0" borderId="17" xfId="0" applyNumberFormat="1" applyFill="1" applyBorder="1"/>
    <xf numFmtId="49" fontId="3" fillId="0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16" xfId="0" applyNumberFormat="1" applyFill="1" applyBorder="1"/>
    <xf numFmtId="4" fontId="0" fillId="0" borderId="18" xfId="0" applyNumberFormat="1" applyFill="1" applyBorder="1"/>
    <xf numFmtId="0" fontId="3" fillId="0" borderId="0" xfId="0" applyFont="1" applyFill="1" applyBorder="1"/>
    <xf numFmtId="10" fontId="10" fillId="0" borderId="4" xfId="0" applyNumberFormat="1" applyFont="1" applyFill="1" applyBorder="1" applyAlignment="1"/>
    <xf numFmtId="10" fontId="3" fillId="0" borderId="0" xfId="9" applyNumberFormat="1" applyFont="1" applyFill="1" applyAlignment="1"/>
    <xf numFmtId="4" fontId="3" fillId="0" borderId="8" xfId="2" applyNumberFormat="1" applyFont="1" applyFill="1" applyBorder="1" applyAlignment="1">
      <alignment vertical="center"/>
    </xf>
    <xf numFmtId="4" fontId="3" fillId="0" borderId="9" xfId="2" applyNumberFormat="1" applyFont="1" applyFill="1" applyBorder="1" applyAlignment="1">
      <alignment vertical="center"/>
    </xf>
    <xf numFmtId="4" fontId="3" fillId="0" borderId="10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4" fontId="3" fillId="0" borderId="6" xfId="2" applyNumberFormat="1" applyFont="1" applyFill="1" applyBorder="1" applyAlignment="1">
      <alignment vertical="center"/>
    </xf>
    <xf numFmtId="4" fontId="3" fillId="0" borderId="7" xfId="2" applyNumberFormat="1" applyFont="1" applyFill="1" applyBorder="1" applyAlignment="1">
      <alignment vertical="center"/>
    </xf>
    <xf numFmtId="10" fontId="3" fillId="0" borderId="5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4" fontId="3" fillId="0" borderId="12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vertical="center"/>
    </xf>
    <xf numFmtId="164" fontId="3" fillId="0" borderId="11" xfId="2" applyNumberFormat="1" applyFont="1" applyFill="1" applyBorder="1" applyAlignment="1">
      <alignment vertical="center"/>
    </xf>
    <xf numFmtId="166" fontId="3" fillId="0" borderId="2" xfId="2" applyNumberFormat="1" applyFont="1" applyFill="1" applyBorder="1" applyAlignment="1">
      <alignment vertical="center"/>
    </xf>
    <xf numFmtId="4" fontId="3" fillId="0" borderId="0" xfId="2" applyNumberFormat="1" applyFont="1" applyFill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4" fontId="3" fillId="0" borderId="13" xfId="2" applyNumberFormat="1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4" fontId="3" fillId="0" borderId="14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167" fontId="3" fillId="2" borderId="19" xfId="2" applyNumberFormat="1" applyFont="1" applyFill="1" applyBorder="1" applyAlignment="1"/>
    <xf numFmtId="4" fontId="3" fillId="0" borderId="12" xfId="2" applyNumberFormat="1" applyFont="1" applyFill="1" applyBorder="1" applyAlignment="1">
      <alignment horizontal="right" vertical="center"/>
    </xf>
    <xf numFmtId="167" fontId="3" fillId="2" borderId="12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0" fontId="0" fillId="0" borderId="0" xfId="0" applyFill="1"/>
    <xf numFmtId="4" fontId="3" fillId="0" borderId="0" xfId="2" applyNumberFormat="1" applyFont="1" applyFill="1" applyAlignment="1"/>
    <xf numFmtId="4" fontId="3" fillId="0" borderId="2" xfId="2" applyNumberFormat="1" applyFont="1" applyFill="1" applyBorder="1" applyAlignment="1">
      <alignment horizontal="right"/>
    </xf>
    <xf numFmtId="4" fontId="3" fillId="0" borderId="3" xfId="0" applyNumberFormat="1" applyFont="1" applyBorder="1"/>
    <xf numFmtId="0" fontId="9" fillId="0" borderId="0" xfId="2" applyFont="1" applyFill="1" applyAlignment="1">
      <alignment vertical="center" wrapText="1"/>
    </xf>
    <xf numFmtId="0" fontId="0" fillId="0" borderId="0" xfId="0" applyFill="1"/>
    <xf numFmtId="49" fontId="4" fillId="2" borderId="5" xfId="2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0" fontId="0" fillId="4" borderId="2" xfId="0" applyFill="1" applyBorder="1"/>
    <xf numFmtId="4" fontId="0" fillId="4" borderId="2" xfId="0" applyNumberFormat="1" applyFill="1" applyBorder="1"/>
    <xf numFmtId="4" fontId="3" fillId="0" borderId="2" xfId="2" applyNumberFormat="1" applyFont="1" applyFill="1" applyBorder="1" applyAlignment="1">
      <alignment horizontal="right" vertical="center"/>
    </xf>
    <xf numFmtId="167" fontId="3" fillId="2" borderId="2" xfId="2" applyNumberFormat="1" applyFont="1" applyFill="1" applyBorder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4" fontId="3" fillId="2" borderId="2" xfId="2" applyNumberFormat="1" applyFont="1" applyFill="1" applyBorder="1" applyAlignment="1">
      <alignment horizontal="right"/>
    </xf>
    <xf numFmtId="0" fontId="9" fillId="0" borderId="13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9" fillId="0" borderId="13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0" fontId="9" fillId="0" borderId="3" xfId="2" applyNumberFormat="1" applyFont="1" applyFill="1" applyBorder="1" applyAlignment="1">
      <alignment horizont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0" fillId="0" borderId="1" xfId="0" applyFill="1" applyBorder="1"/>
    <xf numFmtId="4" fontId="9" fillId="0" borderId="3" xfId="2" applyNumberFormat="1" applyFont="1" applyFill="1" applyBorder="1" applyAlignment="1">
      <alignment horizontal="center"/>
    </xf>
    <xf numFmtId="4" fontId="9" fillId="0" borderId="5" xfId="2" applyNumberFormat="1" applyFont="1" applyFill="1" applyBorder="1" applyAlignment="1">
      <alignment horizontal="center"/>
    </xf>
    <xf numFmtId="0" fontId="0" fillId="0" borderId="3" xfId="0" applyFill="1" applyBorder="1"/>
    <xf numFmtId="4" fontId="9" fillId="0" borderId="1" xfId="2" applyNumberFormat="1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/>
    </xf>
    <xf numFmtId="0" fontId="0" fillId="0" borderId="5" xfId="0" applyFill="1" applyBorder="1"/>
    <xf numFmtId="49" fontId="9" fillId="0" borderId="0" xfId="0" applyNumberFormat="1" applyFont="1" applyAlignment="1" applyProtection="1">
      <alignment horizontal="left" vertical="center"/>
    </xf>
    <xf numFmtId="0" fontId="13" fillId="2" borderId="5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</cellXfs>
  <cellStyles count="10">
    <cellStyle name="Normal" xfId="0" builtinId="0" customBuiltin="1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5" xfId="5" xr:uid="{00000000-0005-0000-0000-000004000000}"/>
    <cellStyle name="Porcentagem" xfId="9" builtinId="5"/>
    <cellStyle name="Separador de milhares 2" xfId="6" xr:uid="{00000000-0005-0000-0000-000005000000}"/>
    <cellStyle name="Vírgula" xfId="1" builtinId="3" customBuiltin="1"/>
    <cellStyle name="Vírgula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8"/>
  <sheetViews>
    <sheetView tabSelected="1" topLeftCell="A56" zoomScale="94" zoomScaleNormal="94" workbookViewId="0">
      <selection activeCell="J123" sqref="J123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024" ht="11.25" customHeight="1">
      <c r="A2" s="2"/>
    </row>
    <row r="3" spans="1:1024" ht="11.25" customHeight="1">
      <c r="A3" s="316" t="s">
        <v>1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</row>
    <row r="4" spans="1:1024" ht="11.25" customHeight="1">
      <c r="A4" s="317" t="s">
        <v>2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</row>
    <row r="5" spans="1:1024" ht="11.25" customHeight="1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024" ht="11.25" customHeight="1">
      <c r="A6" s="319" t="s">
        <v>4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</row>
    <row r="7" spans="1:1024" ht="11.25" customHeight="1">
      <c r="A7" s="319" t="s">
        <v>430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5</v>
      </c>
      <c r="E9" s="266"/>
      <c r="H9" s="6"/>
      <c r="I9" s="4"/>
      <c r="J9" s="7"/>
      <c r="L9" s="7" t="s">
        <v>6</v>
      </c>
    </row>
    <row r="10" spans="1:1024" ht="11.25" customHeight="1">
      <c r="A10" s="8"/>
      <c r="B10" s="303" t="s">
        <v>7</v>
      </c>
      <c r="C10" s="303"/>
      <c r="D10" s="303" t="s">
        <v>8</v>
      </c>
      <c r="E10" s="303"/>
      <c r="F10" s="304" t="s">
        <v>9</v>
      </c>
      <c r="G10" s="304"/>
      <c r="H10" s="304"/>
      <c r="I10" s="304"/>
      <c r="J10" s="304"/>
      <c r="K10" s="304"/>
      <c r="L10" s="9" t="s">
        <v>10</v>
      </c>
    </row>
    <row r="11" spans="1:1024" ht="12.75" customHeight="1">
      <c r="A11" s="10" t="s">
        <v>11</v>
      </c>
      <c r="B11" s="303"/>
      <c r="C11" s="303"/>
      <c r="D11" s="303"/>
      <c r="E11" s="303"/>
      <c r="F11" s="305" t="s">
        <v>12</v>
      </c>
      <c r="G11" s="305"/>
      <c r="H11" s="11" t="s">
        <v>13</v>
      </c>
      <c r="I11" s="305" t="s">
        <v>14</v>
      </c>
      <c r="J11" s="305"/>
      <c r="K11" s="12" t="s">
        <v>13</v>
      </c>
      <c r="L11" s="13"/>
    </row>
    <row r="12" spans="1:1024" ht="11.25" customHeight="1">
      <c r="A12" s="14"/>
      <c r="B12" s="15"/>
      <c r="C12" s="16"/>
      <c r="D12" s="301" t="s">
        <v>15</v>
      </c>
      <c r="E12" s="301"/>
      <c r="F12" s="301" t="s">
        <v>16</v>
      </c>
      <c r="G12" s="301"/>
      <c r="H12" s="18" t="s">
        <v>17</v>
      </c>
      <c r="I12" s="301" t="s">
        <v>18</v>
      </c>
      <c r="J12" s="301"/>
      <c r="K12" s="19" t="s">
        <v>19</v>
      </c>
      <c r="L12" s="17" t="s">
        <v>20</v>
      </c>
    </row>
    <row r="13" spans="1:1024" s="91" customFormat="1" ht="12.75">
      <c r="A13" s="20" t="s">
        <v>21</v>
      </c>
      <c r="B13" s="21"/>
      <c r="C13" s="267">
        <f>SUM(C14,C55,C56,C79)</f>
        <v>155423</v>
      </c>
      <c r="D13" s="268"/>
      <c r="E13" s="267">
        <f>SUM(E14,E55,E56,E79)</f>
        <v>155423</v>
      </c>
      <c r="F13" s="268"/>
      <c r="G13" s="269">
        <f>SUM(G14,G55,G56,G79,G32)</f>
        <v>72035</v>
      </c>
      <c r="H13" s="270">
        <f t="shared" ref="H13:H39" si="0">IF(AND(G13="",E13=""),"",IF(AND(G13&gt;0,E13&gt;0),G13/E13,0))</f>
        <v>0.46347709155015665</v>
      </c>
      <c r="I13" s="271"/>
      <c r="J13" s="267">
        <f>SUM(J14,J55,J56,J79,J32)</f>
        <v>155599.16</v>
      </c>
      <c r="K13" s="270">
        <f t="shared" ref="K13:K45" si="1">IF(AND(J13="",E13=""),"",IF(AND(J13&gt;0,E13&gt;0),J13/E13,0))</f>
        <v>1.0011334229811546</v>
      </c>
      <c r="L13" s="272">
        <f t="shared" ref="L13:L45" si="2">E13-J13</f>
        <v>-176.16000000000349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91" customFormat="1" ht="12.75">
      <c r="A14" s="28" t="s">
        <v>22</v>
      </c>
      <c r="B14" s="21"/>
      <c r="C14" s="269">
        <f>SUM(C15,C19,C24,C33,C34,C35,C41,C50)</f>
        <v>155423</v>
      </c>
      <c r="D14" s="273"/>
      <c r="E14" s="269">
        <f>SUM(E15,E19,E24,E33,E34,E35,E41,E50)</f>
        <v>155423</v>
      </c>
      <c r="F14" s="273"/>
      <c r="G14" s="269">
        <f>SUM(G15,G19,G24,G33,G34,G35,G41,G50,G32)</f>
        <v>71794.31</v>
      </c>
      <c r="H14" s="274">
        <f t="shared" si="0"/>
        <v>0.46192847905393664</v>
      </c>
      <c r="I14" s="275"/>
      <c r="J14" s="269">
        <f>SUM(J15,J19,J24,J33,J34,J35,J41,J50)</f>
        <v>145335.72</v>
      </c>
      <c r="K14" s="274">
        <f t="shared" si="1"/>
        <v>0.93509789413407285</v>
      </c>
      <c r="L14" s="272">
        <f t="shared" si="2"/>
        <v>10087.279999999999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91" customFormat="1" ht="12.75" hidden="1">
      <c r="A15" s="28" t="s">
        <v>23</v>
      </c>
      <c r="B15" s="21"/>
      <c r="C15" s="269">
        <f>SUM(C16:C18)</f>
        <v>0</v>
      </c>
      <c r="D15" s="273"/>
      <c r="E15" s="269">
        <f>SUM(E16:E18)</f>
        <v>0</v>
      </c>
      <c r="F15" s="273"/>
      <c r="G15" s="269">
        <f>SUM(G16:G18)</f>
        <v>0</v>
      </c>
      <c r="H15" s="274">
        <f t="shared" si="0"/>
        <v>0</v>
      </c>
      <c r="I15" s="275"/>
      <c r="J15" s="269">
        <f>SUM(J16:J18)</f>
        <v>0</v>
      </c>
      <c r="K15" s="274">
        <f t="shared" si="1"/>
        <v>0</v>
      </c>
      <c r="L15" s="27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91" customFormat="1" ht="12.75" hidden="1">
      <c r="A16" s="28" t="s">
        <v>24</v>
      </c>
      <c r="B16" s="21"/>
      <c r="C16" s="269"/>
      <c r="D16" s="273"/>
      <c r="E16" s="269"/>
      <c r="F16" s="273"/>
      <c r="G16" s="269"/>
      <c r="H16" s="274" t="str">
        <f t="shared" si="0"/>
        <v/>
      </c>
      <c r="I16" s="275"/>
      <c r="J16" s="269"/>
      <c r="K16" s="274" t="str">
        <f t="shared" si="1"/>
        <v/>
      </c>
      <c r="L16" s="27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91" customFormat="1" ht="12.75" hidden="1">
      <c r="A17" s="28" t="s">
        <v>25</v>
      </c>
      <c r="B17" s="21"/>
      <c r="C17" s="269"/>
      <c r="D17" s="273"/>
      <c r="E17" s="269"/>
      <c r="F17" s="273"/>
      <c r="G17" s="269"/>
      <c r="H17" s="274" t="str">
        <f t="shared" si="0"/>
        <v/>
      </c>
      <c r="I17" s="275"/>
      <c r="J17" s="269"/>
      <c r="K17" s="274" t="str">
        <f t="shared" si="1"/>
        <v/>
      </c>
      <c r="L17" s="27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91" customFormat="1" ht="12.75" hidden="1">
      <c r="A18" s="28" t="s">
        <v>26</v>
      </c>
      <c r="B18" s="21"/>
      <c r="C18" s="269"/>
      <c r="D18" s="273"/>
      <c r="E18" s="269"/>
      <c r="F18" s="273"/>
      <c r="G18" s="269"/>
      <c r="H18" s="274" t="str">
        <f t="shared" si="0"/>
        <v/>
      </c>
      <c r="I18" s="275"/>
      <c r="J18" s="269"/>
      <c r="K18" s="274" t="str">
        <f t="shared" si="1"/>
        <v/>
      </c>
      <c r="L18" s="27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91" customFormat="1" ht="12.75" hidden="1">
      <c r="A19" s="28" t="s">
        <v>27</v>
      </c>
      <c r="B19" s="21"/>
      <c r="C19" s="269">
        <f>SUM(C20:C23)</f>
        <v>0</v>
      </c>
      <c r="D19" s="273"/>
      <c r="E19" s="269">
        <f>SUM(E20:E23)</f>
        <v>0</v>
      </c>
      <c r="F19" s="273"/>
      <c r="G19" s="269">
        <f>SUM(G20:G23)</f>
        <v>0</v>
      </c>
      <c r="H19" s="274">
        <f t="shared" si="0"/>
        <v>0</v>
      </c>
      <c r="I19" s="275"/>
      <c r="J19" s="269">
        <f>SUM(J20:J23)</f>
        <v>0</v>
      </c>
      <c r="K19" s="274">
        <f t="shared" si="1"/>
        <v>0</v>
      </c>
      <c r="L19" s="27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91" customFormat="1" ht="12.75" hidden="1">
      <c r="A20" s="28" t="s">
        <v>28</v>
      </c>
      <c r="B20" s="21"/>
      <c r="C20" s="269"/>
      <c r="D20" s="273"/>
      <c r="E20" s="269"/>
      <c r="F20" s="273"/>
      <c r="G20" s="269"/>
      <c r="H20" s="274" t="str">
        <f t="shared" si="0"/>
        <v/>
      </c>
      <c r="I20" s="275"/>
      <c r="J20" s="269"/>
      <c r="K20" s="274" t="str">
        <f t="shared" si="1"/>
        <v/>
      </c>
      <c r="L20" s="27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91" customFormat="1" ht="12.75" hidden="1">
      <c r="A21" s="28" t="s">
        <v>29</v>
      </c>
      <c r="B21" s="21"/>
      <c r="C21" s="269"/>
      <c r="D21" s="273"/>
      <c r="E21" s="269"/>
      <c r="F21" s="273"/>
      <c r="G21" s="269"/>
      <c r="H21" s="274" t="str">
        <f t="shared" si="0"/>
        <v/>
      </c>
      <c r="I21" s="275"/>
      <c r="J21" s="269"/>
      <c r="K21" s="274" t="str">
        <f t="shared" si="1"/>
        <v/>
      </c>
      <c r="L21" s="27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91" customFormat="1" ht="25.5" hidden="1">
      <c r="A22" s="31" t="s">
        <v>30</v>
      </c>
      <c r="B22" s="21"/>
      <c r="C22" s="269"/>
      <c r="D22" s="273"/>
      <c r="E22" s="269"/>
      <c r="F22" s="273"/>
      <c r="G22" s="269"/>
      <c r="H22" s="274" t="str">
        <f t="shared" si="0"/>
        <v/>
      </c>
      <c r="I22" s="275"/>
      <c r="J22" s="269"/>
      <c r="K22" s="274" t="str">
        <f t="shared" si="1"/>
        <v/>
      </c>
      <c r="L22" s="27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91" customFormat="1" ht="15" customHeight="1">
      <c r="A23" s="31" t="s">
        <v>31</v>
      </c>
      <c r="B23" s="21"/>
      <c r="C23" s="269"/>
      <c r="D23" s="273"/>
      <c r="E23" s="269"/>
      <c r="F23" s="273"/>
      <c r="G23" s="269"/>
      <c r="H23" s="274" t="str">
        <f t="shared" si="0"/>
        <v/>
      </c>
      <c r="I23" s="275"/>
      <c r="J23" s="269"/>
      <c r="K23" s="274" t="str">
        <f t="shared" si="1"/>
        <v/>
      </c>
      <c r="L23" s="272">
        <f t="shared" si="2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91" customFormat="1" ht="12.75">
      <c r="A24" s="28" t="s">
        <v>32</v>
      </c>
      <c r="B24" s="21"/>
      <c r="C24" s="269">
        <f>SUM(C25:C31)</f>
        <v>155423</v>
      </c>
      <c r="D24" s="273"/>
      <c r="E24" s="269">
        <f>SUM(E25:E31)</f>
        <v>155423</v>
      </c>
      <c r="F24" s="273"/>
      <c r="G24" s="269">
        <f>SUM(G25:G31)</f>
        <v>71553.62</v>
      </c>
      <c r="H24" s="274">
        <f t="shared" si="0"/>
        <v>0.46037986655771668</v>
      </c>
      <c r="I24" s="275"/>
      <c r="J24" s="269">
        <f>SUM(J25:J31)</f>
        <v>145335.72</v>
      </c>
      <c r="K24" s="274">
        <f t="shared" si="1"/>
        <v>0.93509789413407285</v>
      </c>
      <c r="L24" s="272">
        <f t="shared" si="2"/>
        <v>10087.279999999999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91" customFormat="1" ht="12.75" hidden="1">
      <c r="A25" s="28" t="s">
        <v>33</v>
      </c>
      <c r="B25" s="21"/>
      <c r="C25" s="269"/>
      <c r="D25" s="273"/>
      <c r="E25" s="269"/>
      <c r="F25" s="273"/>
      <c r="G25" s="269"/>
      <c r="H25" s="274" t="str">
        <f t="shared" si="0"/>
        <v/>
      </c>
      <c r="I25" s="275"/>
      <c r="J25" s="269"/>
      <c r="K25" s="274" t="str">
        <f t="shared" si="1"/>
        <v/>
      </c>
      <c r="L25" s="272">
        <f t="shared" si="2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5" customFormat="1" ht="12.75">
      <c r="A26" s="28" t="s">
        <v>34</v>
      </c>
      <c r="B26" s="21"/>
      <c r="C26" s="269">
        <v>128886</v>
      </c>
      <c r="D26" s="273"/>
      <c r="E26" s="269">
        <v>128886</v>
      </c>
      <c r="F26" s="273"/>
      <c r="G26" s="269">
        <f>30620.73+39622.99</f>
        <v>70243.72</v>
      </c>
      <c r="H26" s="274">
        <f t="shared" si="0"/>
        <v>0.5450065949754046</v>
      </c>
      <c r="I26" s="275"/>
      <c r="J26" s="269">
        <f>71121.67+70243.72</f>
        <v>141365.39000000001</v>
      </c>
      <c r="K26" s="274">
        <f t="shared" si="1"/>
        <v>1.0968250236643236</v>
      </c>
      <c r="L26" s="272">
        <f>E26-J26</f>
        <v>-12479.390000000014</v>
      </c>
      <c r="M26" s="29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295" customFormat="1" ht="25.5">
      <c r="A27" s="31" t="s">
        <v>35</v>
      </c>
      <c r="B27" s="21"/>
      <c r="C27" s="269">
        <v>26537</v>
      </c>
      <c r="D27" s="273"/>
      <c r="E27" s="269">
        <v>26537</v>
      </c>
      <c r="F27" s="273"/>
      <c r="G27" s="269">
        <f>1309.9</f>
        <v>1309.9000000000001</v>
      </c>
      <c r="H27" s="274">
        <f t="shared" si="0"/>
        <v>4.9361269171345673E-2</v>
      </c>
      <c r="I27" s="275"/>
      <c r="J27" s="269">
        <f>2660.43+1309.9</f>
        <v>3970.33</v>
      </c>
      <c r="K27" s="274">
        <f t="shared" si="1"/>
        <v>0.14961487734107096</v>
      </c>
      <c r="L27" s="272">
        <f t="shared" si="2"/>
        <v>22566.67</v>
      </c>
      <c r="M27" s="29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91" customFormat="1" ht="12.75" hidden="1">
      <c r="A28" s="28" t="s">
        <v>36</v>
      </c>
      <c r="B28" s="21"/>
      <c r="C28" s="269"/>
      <c r="D28" s="273"/>
      <c r="E28" s="269"/>
      <c r="F28" s="273"/>
      <c r="G28" s="269"/>
      <c r="H28" s="274" t="str">
        <f t="shared" si="0"/>
        <v/>
      </c>
      <c r="I28" s="275"/>
      <c r="J28" s="269"/>
      <c r="K28" s="274" t="str">
        <f t="shared" si="1"/>
        <v/>
      </c>
      <c r="L28" s="27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91" customFormat="1" ht="12.75" hidden="1">
      <c r="A29" s="28" t="s">
        <v>37</v>
      </c>
      <c r="B29" s="21"/>
      <c r="C29" s="269"/>
      <c r="D29" s="273"/>
      <c r="E29" s="269"/>
      <c r="F29" s="273"/>
      <c r="G29" s="269"/>
      <c r="H29" s="274" t="str">
        <f t="shared" si="0"/>
        <v/>
      </c>
      <c r="I29" s="275"/>
      <c r="J29" s="269"/>
      <c r="K29" s="274" t="str">
        <f t="shared" si="1"/>
        <v/>
      </c>
      <c r="L29" s="27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91" customFormat="1" ht="12.75" hidden="1">
      <c r="A30" s="31" t="s">
        <v>38</v>
      </c>
      <c r="B30" s="21"/>
      <c r="C30" s="269"/>
      <c r="D30" s="273"/>
      <c r="E30" s="269"/>
      <c r="F30" s="273"/>
      <c r="G30" s="269"/>
      <c r="H30" s="274" t="str">
        <f t="shared" si="0"/>
        <v/>
      </c>
      <c r="I30" s="275"/>
      <c r="J30" s="269"/>
      <c r="K30" s="274" t="str">
        <f t="shared" si="1"/>
        <v/>
      </c>
      <c r="L30" s="27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91" customFormat="1" ht="12.75" hidden="1">
      <c r="A31" s="28" t="s">
        <v>39</v>
      </c>
      <c r="B31" s="21"/>
      <c r="C31" s="269"/>
      <c r="D31" s="273"/>
      <c r="E31" s="269"/>
      <c r="F31" s="273"/>
      <c r="G31" s="269"/>
      <c r="H31" s="274" t="str">
        <f t="shared" si="0"/>
        <v/>
      </c>
      <c r="I31" s="275"/>
      <c r="J31" s="269"/>
      <c r="K31" s="274" t="str">
        <f t="shared" si="1"/>
        <v/>
      </c>
      <c r="L31" s="272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300" customFormat="1" ht="12.75">
      <c r="A32" s="28" t="s">
        <v>57</v>
      </c>
      <c r="B32" s="21"/>
      <c r="C32" s="269">
        <v>0</v>
      </c>
      <c r="D32" s="273"/>
      <c r="E32" s="269">
        <v>0</v>
      </c>
      <c r="F32" s="273"/>
      <c r="G32" s="269">
        <f>9.09+231.6</f>
        <v>240.69</v>
      </c>
      <c r="H32" s="274">
        <f t="shared" si="0"/>
        <v>0</v>
      </c>
      <c r="I32" s="275"/>
      <c r="J32" s="269">
        <f>10022.75+240.69</f>
        <v>10263.44</v>
      </c>
      <c r="K32" s="274">
        <f t="shared" si="1"/>
        <v>0</v>
      </c>
      <c r="L32" s="272">
        <f t="shared" si="2"/>
        <v>-10263.44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91" customFormat="1" ht="0.75" hidden="1" customHeight="1">
      <c r="A33" s="28" t="s">
        <v>40</v>
      </c>
      <c r="B33" s="21"/>
      <c r="C33" s="269"/>
      <c r="D33" s="273"/>
      <c r="E33" s="269"/>
      <c r="F33" s="273"/>
      <c r="G33" s="269"/>
      <c r="H33" s="274" t="str">
        <f t="shared" si="0"/>
        <v/>
      </c>
      <c r="I33" s="275"/>
      <c r="J33" s="269"/>
      <c r="K33" s="274" t="str">
        <f t="shared" si="1"/>
        <v/>
      </c>
      <c r="L33" s="27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91" customFormat="1" ht="35.25" hidden="1" customHeight="1">
      <c r="A34" s="28" t="s">
        <v>41</v>
      </c>
      <c r="B34" s="21"/>
      <c r="C34" s="269"/>
      <c r="D34" s="273"/>
      <c r="E34" s="269"/>
      <c r="F34" s="273"/>
      <c r="G34" s="269"/>
      <c r="H34" s="274" t="str">
        <f t="shared" si="0"/>
        <v/>
      </c>
      <c r="I34" s="275"/>
      <c r="J34" s="269"/>
      <c r="K34" s="274" t="str">
        <f t="shared" si="1"/>
        <v/>
      </c>
      <c r="L34" s="27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91" customFormat="1" ht="12.75">
      <c r="A35" s="28" t="s">
        <v>42</v>
      </c>
      <c r="B35" s="21"/>
      <c r="C35" s="269">
        <f>SUM(C36:C40)</f>
        <v>0</v>
      </c>
      <c r="D35" s="273"/>
      <c r="E35" s="269">
        <f>SUM(E36:E40)</f>
        <v>0</v>
      </c>
      <c r="F35" s="273"/>
      <c r="G35" s="269">
        <v>0</v>
      </c>
      <c r="H35" s="274">
        <f t="shared" si="0"/>
        <v>0</v>
      </c>
      <c r="I35" s="275"/>
      <c r="J35" s="269">
        <v>0</v>
      </c>
      <c r="K35" s="274">
        <f t="shared" si="1"/>
        <v>0</v>
      </c>
      <c r="L35" s="27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91" customFormat="1" ht="12.75">
      <c r="A36" s="31" t="s">
        <v>43</v>
      </c>
      <c r="B36" s="21"/>
      <c r="C36" s="269">
        <v>0</v>
      </c>
      <c r="D36" s="273"/>
      <c r="E36" s="269">
        <v>0</v>
      </c>
      <c r="F36" s="273"/>
      <c r="G36" s="269">
        <v>0</v>
      </c>
      <c r="H36" s="274">
        <f t="shared" si="0"/>
        <v>0</v>
      </c>
      <c r="I36" s="275"/>
      <c r="J36" s="269">
        <v>0</v>
      </c>
      <c r="K36" s="274">
        <f t="shared" si="1"/>
        <v>0</v>
      </c>
      <c r="L36" s="27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91" customFormat="1" ht="12.75" hidden="1" customHeight="1">
      <c r="A37" s="31" t="s">
        <v>44</v>
      </c>
      <c r="B37" s="21"/>
      <c r="C37" s="269"/>
      <c r="D37" s="273"/>
      <c r="E37" s="269"/>
      <c r="F37" s="273"/>
      <c r="G37" s="269"/>
      <c r="H37" s="274" t="str">
        <f t="shared" si="0"/>
        <v/>
      </c>
      <c r="I37" s="275"/>
      <c r="J37" s="269"/>
      <c r="K37" s="274" t="str">
        <f t="shared" si="1"/>
        <v/>
      </c>
      <c r="L37" s="27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91" customFormat="1" ht="12.75" hidden="1">
      <c r="A38" s="28" t="s">
        <v>45</v>
      </c>
      <c r="B38" s="21"/>
      <c r="C38" s="269"/>
      <c r="D38" s="273"/>
      <c r="E38" s="269"/>
      <c r="F38" s="273"/>
      <c r="G38" s="269"/>
      <c r="H38" s="274" t="str">
        <f t="shared" si="0"/>
        <v/>
      </c>
      <c r="I38" s="275"/>
      <c r="J38" s="269"/>
      <c r="K38" s="274" t="str">
        <f t="shared" si="1"/>
        <v/>
      </c>
      <c r="L38" s="272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91" customFormat="1" ht="12.75" hidden="1">
      <c r="A39" s="31" t="s">
        <v>46</v>
      </c>
      <c r="B39" s="21"/>
      <c r="C39" s="269"/>
      <c r="D39" s="273"/>
      <c r="E39" s="269"/>
      <c r="F39" s="273"/>
      <c r="G39" s="269"/>
      <c r="H39" s="274" t="str">
        <f t="shared" si="0"/>
        <v/>
      </c>
      <c r="I39" s="275"/>
      <c r="J39" s="269"/>
      <c r="K39" s="274" t="str">
        <f t="shared" si="1"/>
        <v/>
      </c>
      <c r="L39" s="272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91" customFormat="1" ht="12.75" hidden="1">
      <c r="A40" s="28" t="s">
        <v>47</v>
      </c>
      <c r="B40" s="21"/>
      <c r="C40" s="269"/>
      <c r="D40" s="273"/>
      <c r="E40" s="269"/>
      <c r="F40" s="273"/>
      <c r="G40" s="269"/>
      <c r="H40" s="274">
        <f>IF(AND(G36="",E40=""),"",IF(AND(G36&gt;0,E40&gt;0),G36/E40,0))</f>
        <v>0</v>
      </c>
      <c r="I40" s="275"/>
      <c r="J40" s="269"/>
      <c r="K40" s="274" t="str">
        <f t="shared" si="1"/>
        <v/>
      </c>
      <c r="L40" s="272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91" customFormat="1" ht="12.75" hidden="1">
      <c r="A41" s="28" t="s">
        <v>48</v>
      </c>
      <c r="B41" s="32"/>
      <c r="C41" s="269">
        <f>SUM(C42:C49)</f>
        <v>0</v>
      </c>
      <c r="D41" s="273"/>
      <c r="E41" s="269">
        <f>SUM(E42:E49)</f>
        <v>0</v>
      </c>
      <c r="F41" s="273"/>
      <c r="G41" s="269">
        <f>SUM(G42:G49)</f>
        <v>0</v>
      </c>
      <c r="H41" s="274">
        <f t="shared" ref="H41:H53" si="3">IF(AND(G41="",E41=""),"",IF(AND(G41&gt;0,E41&gt;0),G41/E41,0))</f>
        <v>0</v>
      </c>
      <c r="I41" s="275"/>
      <c r="J41" s="269">
        <f>SUM(J42:J49)</f>
        <v>0</v>
      </c>
      <c r="K41" s="274">
        <f t="shared" si="1"/>
        <v>0</v>
      </c>
      <c r="L41" s="272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91" customFormat="1" ht="12.75" hidden="1">
      <c r="A42" s="28" t="s">
        <v>49</v>
      </c>
      <c r="B42" s="21"/>
      <c r="C42" s="269"/>
      <c r="D42" s="273"/>
      <c r="E42" s="269"/>
      <c r="F42" s="273"/>
      <c r="G42" s="269"/>
      <c r="H42" s="274" t="str">
        <f t="shared" si="3"/>
        <v/>
      </c>
      <c r="I42" s="275"/>
      <c r="J42" s="269"/>
      <c r="K42" s="274" t="str">
        <f t="shared" si="1"/>
        <v/>
      </c>
      <c r="L42" s="272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91" customFormat="1" ht="20.25" hidden="1" customHeight="1">
      <c r="A43" s="31" t="s">
        <v>50</v>
      </c>
      <c r="B43" s="21"/>
      <c r="C43" s="269"/>
      <c r="D43" s="273"/>
      <c r="E43" s="269"/>
      <c r="F43" s="273"/>
      <c r="G43" s="269"/>
      <c r="H43" s="274" t="str">
        <f t="shared" si="3"/>
        <v/>
      </c>
      <c r="I43" s="275"/>
      <c r="J43" s="269"/>
      <c r="K43" s="274" t="str">
        <f t="shared" si="1"/>
        <v/>
      </c>
      <c r="L43" s="272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91" customFormat="1" ht="12.75" hidden="1">
      <c r="A44" s="28" t="s">
        <v>51</v>
      </c>
      <c r="B44" s="21"/>
      <c r="C44" s="269"/>
      <c r="D44" s="273"/>
      <c r="E44" s="269"/>
      <c r="F44" s="273"/>
      <c r="G44" s="269"/>
      <c r="H44" s="274" t="str">
        <f t="shared" si="3"/>
        <v/>
      </c>
      <c r="I44" s="275"/>
      <c r="J44" s="269"/>
      <c r="K44" s="274" t="str">
        <f t="shared" si="1"/>
        <v/>
      </c>
      <c r="L44" s="272">
        <f t="shared" si="2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91" customFormat="1" ht="12.75" hidden="1">
      <c r="A45" s="28" t="s">
        <v>52</v>
      </c>
      <c r="B45" s="21"/>
      <c r="C45" s="269"/>
      <c r="D45" s="273"/>
      <c r="E45" s="269"/>
      <c r="F45" s="273"/>
      <c r="G45" s="269"/>
      <c r="H45" s="274" t="str">
        <f t="shared" si="3"/>
        <v/>
      </c>
      <c r="I45" s="275"/>
      <c r="J45" s="269"/>
      <c r="K45" s="274" t="str">
        <f t="shared" si="1"/>
        <v/>
      </c>
      <c r="L45" s="272">
        <f t="shared" si="2"/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91" customFormat="1" ht="12.75" hidden="1">
      <c r="A46" s="28" t="s">
        <v>53</v>
      </c>
      <c r="B46" s="21"/>
      <c r="C46" s="269"/>
      <c r="D46" s="273"/>
      <c r="E46" s="269"/>
      <c r="F46" s="273"/>
      <c r="G46" s="269"/>
      <c r="H46" s="274" t="str">
        <f t="shared" si="3"/>
        <v/>
      </c>
      <c r="I46" s="275"/>
      <c r="J46" s="269"/>
      <c r="K46" s="274" t="str">
        <f t="shared" ref="K46:K77" si="4">IF(AND(J46="",E46=""),"",IF(AND(J46&gt;0,E46&gt;0),J46/E46,0))</f>
        <v/>
      </c>
      <c r="L46" s="272">
        <f t="shared" ref="L46:L77" si="5">E46-J46</f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91" customFormat="1" ht="12.75" hidden="1">
      <c r="A47" s="28" t="s">
        <v>54</v>
      </c>
      <c r="B47" s="21"/>
      <c r="C47" s="269"/>
      <c r="D47" s="273"/>
      <c r="E47" s="269"/>
      <c r="F47" s="273"/>
      <c r="G47" s="269"/>
      <c r="H47" s="274" t="str">
        <f t="shared" si="3"/>
        <v/>
      </c>
      <c r="I47" s="275"/>
      <c r="J47" s="269"/>
      <c r="K47" s="274" t="str">
        <f t="shared" si="4"/>
        <v/>
      </c>
      <c r="L47" s="272">
        <f t="shared" si="5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s="1" customFormat="1" ht="12.75" hidden="1">
      <c r="A48" s="34" t="s">
        <v>55</v>
      </c>
      <c r="B48" s="21"/>
      <c r="C48" s="269"/>
      <c r="D48" s="273"/>
      <c r="E48" s="269"/>
      <c r="F48" s="273"/>
      <c r="G48" s="269"/>
      <c r="H48" s="274" t="str">
        <f t="shared" si="3"/>
        <v/>
      </c>
      <c r="I48" s="275"/>
      <c r="J48" s="269"/>
      <c r="K48" s="274" t="str">
        <f t="shared" si="4"/>
        <v/>
      </c>
      <c r="L48" s="272">
        <f t="shared" si="5"/>
        <v>0</v>
      </c>
    </row>
    <row r="49" spans="1:1024" s="1" customFormat="1" ht="12.75" hidden="1" customHeight="1">
      <c r="A49" s="78" t="s">
        <v>56</v>
      </c>
      <c r="B49" s="21"/>
      <c r="C49" s="269"/>
      <c r="D49" s="273"/>
      <c r="E49" s="269"/>
      <c r="F49" s="273"/>
      <c r="G49" s="269"/>
      <c r="H49" s="274" t="str">
        <f t="shared" si="3"/>
        <v/>
      </c>
      <c r="I49" s="275"/>
      <c r="J49" s="269"/>
      <c r="K49" s="274" t="str">
        <f t="shared" si="4"/>
        <v/>
      </c>
      <c r="L49" s="272">
        <f t="shared" si="5"/>
        <v>0</v>
      </c>
    </row>
    <row r="50" spans="1:1024" s="91" customFormat="1" ht="17.25" hidden="1" customHeight="1">
      <c r="A50" s="33" t="s">
        <v>57</v>
      </c>
      <c r="B50" s="21"/>
      <c r="C50" s="269">
        <f>SUM(C51:C54)</f>
        <v>0</v>
      </c>
      <c r="D50" s="273"/>
      <c r="E50" s="269">
        <f>SUM(E51:E54)</f>
        <v>0</v>
      </c>
      <c r="F50" s="273"/>
      <c r="G50" s="269">
        <f>SUM(G51:G54)</f>
        <v>0</v>
      </c>
      <c r="H50" s="274">
        <f t="shared" si="3"/>
        <v>0</v>
      </c>
      <c r="I50" s="275"/>
      <c r="J50" s="269">
        <f>SUM(J51:J54)</f>
        <v>0</v>
      </c>
      <c r="K50" s="274">
        <f t="shared" si="4"/>
        <v>0</v>
      </c>
      <c r="L50" s="272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91" customFormat="1" ht="12.75" hidden="1">
      <c r="A51" s="28" t="s">
        <v>58</v>
      </c>
      <c r="B51" s="21"/>
      <c r="C51" s="269">
        <v>0</v>
      </c>
      <c r="D51" s="273"/>
      <c r="E51" s="269">
        <v>0</v>
      </c>
      <c r="F51" s="273"/>
      <c r="G51" s="269">
        <f>0+0</f>
        <v>0</v>
      </c>
      <c r="H51" s="274">
        <f t="shared" si="3"/>
        <v>0</v>
      </c>
      <c r="I51" s="275"/>
      <c r="J51" s="269">
        <v>0</v>
      </c>
      <c r="K51" s="274">
        <f t="shared" si="4"/>
        <v>0</v>
      </c>
      <c r="L51" s="272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91" customFormat="1" ht="12.75" hidden="1">
      <c r="A52" s="28" t="s">
        <v>59</v>
      </c>
      <c r="B52" s="21"/>
      <c r="C52" s="269">
        <v>0</v>
      </c>
      <c r="D52" s="273"/>
      <c r="E52" s="269">
        <v>0</v>
      </c>
      <c r="F52" s="273"/>
      <c r="G52" s="269">
        <f>0+0</f>
        <v>0</v>
      </c>
      <c r="H52" s="274">
        <f t="shared" si="3"/>
        <v>0</v>
      </c>
      <c r="I52" s="275"/>
      <c r="J52" s="269">
        <v>0</v>
      </c>
      <c r="K52" s="274">
        <f t="shared" si="4"/>
        <v>0</v>
      </c>
      <c r="L52" s="272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91" customFormat="1" ht="12.75" hidden="1">
      <c r="A53" s="28" t="s">
        <v>60</v>
      </c>
      <c r="B53" s="21"/>
      <c r="C53" s="269"/>
      <c r="D53" s="273"/>
      <c r="E53" s="269"/>
      <c r="F53" s="273"/>
      <c r="G53" s="269"/>
      <c r="H53" s="274" t="str">
        <f t="shared" si="3"/>
        <v/>
      </c>
      <c r="I53" s="275"/>
      <c r="J53" s="269"/>
      <c r="K53" s="274" t="str">
        <f t="shared" si="4"/>
        <v/>
      </c>
      <c r="L53" s="272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91" customFormat="1" ht="12.75" hidden="1">
      <c r="A54" s="34" t="s">
        <v>61</v>
      </c>
      <c r="B54" s="21"/>
      <c r="C54" s="269">
        <v>0</v>
      </c>
      <c r="D54" s="273"/>
      <c r="E54" s="269">
        <v>0</v>
      </c>
      <c r="F54" s="273"/>
      <c r="G54" s="269">
        <v>0</v>
      </c>
      <c r="H54" s="274">
        <f>IF(AND(G55="",E54=""),"",IF(AND(G55&gt;0,E54&gt;0),G55/E54,0))</f>
        <v>0</v>
      </c>
      <c r="I54" s="275"/>
      <c r="J54" s="269">
        <v>0</v>
      </c>
      <c r="K54" s="274">
        <f t="shared" si="4"/>
        <v>0</v>
      </c>
      <c r="L54" s="272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91" customFormat="1" ht="12.75" hidden="1">
      <c r="A55" s="28" t="s">
        <v>62</v>
      </c>
      <c r="B55" s="21"/>
      <c r="C55" s="269"/>
      <c r="D55" s="273"/>
      <c r="E55" s="269"/>
      <c r="F55" s="273"/>
      <c r="G55" s="269"/>
      <c r="H55" s="274"/>
      <c r="I55" s="275"/>
      <c r="J55" s="269"/>
      <c r="K55" s="274" t="str">
        <f t="shared" si="4"/>
        <v/>
      </c>
      <c r="L55" s="272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91" customFormat="1" ht="12.75">
      <c r="A56" s="28" t="s">
        <v>63</v>
      </c>
      <c r="B56" s="21"/>
      <c r="C56" s="269">
        <f>SUM(C57,C60,C64,C65,C74)</f>
        <v>0</v>
      </c>
      <c r="D56" s="273"/>
      <c r="E56" s="269">
        <f>SUM(E57,E60,E64,E65,E74)</f>
        <v>0</v>
      </c>
      <c r="F56" s="273"/>
      <c r="G56" s="269">
        <f>SUM(G57,G60,G64,G65,G74)</f>
        <v>0</v>
      </c>
      <c r="H56" s="274">
        <f t="shared" ref="H56:H89" si="6">IF(AND(G56="",E56=""),"",IF(AND(G56&gt;0,E56&gt;0),G56/E56,0))</f>
        <v>0</v>
      </c>
      <c r="I56" s="275"/>
      <c r="J56" s="269">
        <f>SUM(J57,J60,J64,J65,J74)</f>
        <v>0</v>
      </c>
      <c r="K56" s="274">
        <f t="shared" si="4"/>
        <v>0</v>
      </c>
      <c r="L56" s="272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91" customFormat="1" ht="12.75" hidden="1">
      <c r="A57" s="28" t="s">
        <v>64</v>
      </c>
      <c r="B57" s="21"/>
      <c r="C57" s="269">
        <f>SUM(C58:C59)</f>
        <v>0</v>
      </c>
      <c r="D57" s="273"/>
      <c r="E57" s="269">
        <f>SUM(E58:E59)</f>
        <v>0</v>
      </c>
      <c r="F57" s="273"/>
      <c r="G57" s="269">
        <f>SUM(G58:G59)</f>
        <v>0</v>
      </c>
      <c r="H57" s="274">
        <f t="shared" si="6"/>
        <v>0</v>
      </c>
      <c r="I57" s="275"/>
      <c r="J57" s="269">
        <f>SUM(J58:J59)</f>
        <v>0</v>
      </c>
      <c r="K57" s="274">
        <f t="shared" si="4"/>
        <v>0</v>
      </c>
      <c r="L57" s="272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91" customFormat="1" ht="12.75" hidden="1">
      <c r="A58" s="28" t="s">
        <v>65</v>
      </c>
      <c r="B58" s="21"/>
      <c r="C58" s="269"/>
      <c r="D58" s="273"/>
      <c r="E58" s="269"/>
      <c r="F58" s="273"/>
      <c r="G58" s="269"/>
      <c r="H58" s="274" t="str">
        <f t="shared" si="6"/>
        <v/>
      </c>
      <c r="I58" s="275"/>
      <c r="J58" s="269"/>
      <c r="K58" s="274" t="str">
        <f t="shared" si="4"/>
        <v/>
      </c>
      <c r="L58" s="272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91" customFormat="1" ht="12.75" hidden="1">
      <c r="A59" s="28" t="s">
        <v>66</v>
      </c>
      <c r="B59" s="21"/>
      <c r="C59" s="269"/>
      <c r="D59" s="273"/>
      <c r="E59" s="269"/>
      <c r="F59" s="273"/>
      <c r="G59" s="269"/>
      <c r="H59" s="274" t="str">
        <f t="shared" si="6"/>
        <v/>
      </c>
      <c r="I59" s="275"/>
      <c r="J59" s="269"/>
      <c r="K59" s="274" t="str">
        <f t="shared" si="4"/>
        <v/>
      </c>
      <c r="L59" s="272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91" customFormat="1" ht="12.75" hidden="1">
      <c r="A60" s="28" t="s">
        <v>67</v>
      </c>
      <c r="B60" s="21"/>
      <c r="C60" s="269">
        <f>SUM(C61:C63)</f>
        <v>0</v>
      </c>
      <c r="D60" s="273"/>
      <c r="E60" s="269">
        <f>SUM(E61:E63)</f>
        <v>0</v>
      </c>
      <c r="F60" s="273"/>
      <c r="G60" s="269">
        <f>SUM(G61:G63)</f>
        <v>0</v>
      </c>
      <c r="H60" s="274">
        <f t="shared" si="6"/>
        <v>0</v>
      </c>
      <c r="I60" s="275"/>
      <c r="J60" s="269">
        <f>SUM(J61:J63)</f>
        <v>0</v>
      </c>
      <c r="K60" s="274">
        <f t="shared" si="4"/>
        <v>0</v>
      </c>
      <c r="L60" s="272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91" customFormat="1" ht="12.75" hidden="1">
      <c r="A61" s="28" t="s">
        <v>68</v>
      </c>
      <c r="B61" s="21"/>
      <c r="C61" s="269"/>
      <c r="D61" s="273"/>
      <c r="E61" s="269"/>
      <c r="F61" s="273"/>
      <c r="G61" s="269"/>
      <c r="H61" s="274" t="str">
        <f t="shared" si="6"/>
        <v/>
      </c>
      <c r="I61" s="275"/>
      <c r="J61" s="269"/>
      <c r="K61" s="274" t="str">
        <f t="shared" si="4"/>
        <v/>
      </c>
      <c r="L61" s="272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91" customFormat="1" ht="12.75" hidden="1">
      <c r="A62" s="28" t="s">
        <v>69</v>
      </c>
      <c r="B62" s="21"/>
      <c r="C62" s="269"/>
      <c r="D62" s="273"/>
      <c r="E62" s="269"/>
      <c r="F62" s="273"/>
      <c r="G62" s="269"/>
      <c r="H62" s="274" t="str">
        <f t="shared" si="6"/>
        <v/>
      </c>
      <c r="I62" s="275"/>
      <c r="J62" s="269"/>
      <c r="K62" s="274" t="str">
        <f t="shared" si="4"/>
        <v/>
      </c>
      <c r="L62" s="272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91" customFormat="1" ht="12.75" hidden="1">
      <c r="A63" s="28" t="s">
        <v>70</v>
      </c>
      <c r="B63" s="21"/>
      <c r="C63" s="269"/>
      <c r="D63" s="273"/>
      <c r="E63" s="269"/>
      <c r="F63" s="273"/>
      <c r="G63" s="269"/>
      <c r="H63" s="274" t="str">
        <f t="shared" si="6"/>
        <v/>
      </c>
      <c r="I63" s="275"/>
      <c r="J63" s="269"/>
      <c r="K63" s="274" t="str">
        <f t="shared" si="4"/>
        <v/>
      </c>
      <c r="L63" s="272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91" customFormat="1" ht="12.75" hidden="1">
      <c r="A64" s="28" t="s">
        <v>71</v>
      </c>
      <c r="B64" s="21"/>
      <c r="C64" s="269"/>
      <c r="D64" s="273"/>
      <c r="E64" s="269"/>
      <c r="F64" s="273"/>
      <c r="G64" s="269"/>
      <c r="H64" s="274" t="str">
        <f t="shared" si="6"/>
        <v/>
      </c>
      <c r="I64" s="275"/>
      <c r="J64" s="269"/>
      <c r="K64" s="274" t="str">
        <f t="shared" si="4"/>
        <v/>
      </c>
      <c r="L64" s="272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91" customFormat="1" ht="12.75" hidden="1">
      <c r="A65" s="28" t="s">
        <v>72</v>
      </c>
      <c r="B65" s="21"/>
      <c r="C65" s="269">
        <f>SUM(C66:C73)</f>
        <v>0</v>
      </c>
      <c r="D65" s="273"/>
      <c r="E65" s="269">
        <f>SUM(E66:E73)</f>
        <v>0</v>
      </c>
      <c r="F65" s="273"/>
      <c r="G65" s="269">
        <f>SUM(G66:G73)</f>
        <v>0</v>
      </c>
      <c r="H65" s="274">
        <f t="shared" si="6"/>
        <v>0</v>
      </c>
      <c r="I65" s="275"/>
      <c r="J65" s="269">
        <f>SUM(J66:J73)</f>
        <v>0</v>
      </c>
      <c r="K65" s="274">
        <f t="shared" si="4"/>
        <v>0</v>
      </c>
      <c r="L65" s="272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91" customFormat="1" ht="12.75" hidden="1">
      <c r="A66" s="28" t="s">
        <v>73</v>
      </c>
      <c r="B66" s="21"/>
      <c r="C66" s="269"/>
      <c r="D66" s="273"/>
      <c r="E66" s="269"/>
      <c r="F66" s="273"/>
      <c r="G66" s="269"/>
      <c r="H66" s="274" t="str">
        <f t="shared" si="6"/>
        <v/>
      </c>
      <c r="I66" s="275"/>
      <c r="J66" s="269"/>
      <c r="K66" s="274" t="str">
        <f t="shared" si="4"/>
        <v/>
      </c>
      <c r="L66" s="272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91" customFormat="1" ht="22.5" hidden="1" customHeight="1">
      <c r="A67" s="31" t="s">
        <v>50</v>
      </c>
      <c r="B67" s="21"/>
      <c r="C67" s="269"/>
      <c r="D67" s="273"/>
      <c r="E67" s="269"/>
      <c r="F67" s="273"/>
      <c r="G67" s="269"/>
      <c r="H67" s="274" t="str">
        <f t="shared" si="6"/>
        <v/>
      </c>
      <c r="I67" s="275"/>
      <c r="J67" s="269"/>
      <c r="K67" s="274" t="str">
        <f t="shared" si="4"/>
        <v/>
      </c>
      <c r="L67" s="272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91" customFormat="1" ht="12.75" hidden="1">
      <c r="A68" s="28" t="s">
        <v>51</v>
      </c>
      <c r="B68" s="21"/>
      <c r="C68" s="269"/>
      <c r="D68" s="273"/>
      <c r="E68" s="269"/>
      <c r="F68" s="273"/>
      <c r="G68" s="269"/>
      <c r="H68" s="274" t="str">
        <f t="shared" si="6"/>
        <v/>
      </c>
      <c r="I68" s="275"/>
      <c r="J68" s="269"/>
      <c r="K68" s="274" t="str">
        <f t="shared" si="4"/>
        <v/>
      </c>
      <c r="L68" s="272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91" customFormat="1" ht="12.75" hidden="1">
      <c r="A69" s="28" t="s">
        <v>52</v>
      </c>
      <c r="B69" s="21"/>
      <c r="C69" s="269"/>
      <c r="D69" s="273"/>
      <c r="E69" s="269"/>
      <c r="F69" s="273"/>
      <c r="G69" s="269"/>
      <c r="H69" s="274" t="str">
        <f t="shared" si="6"/>
        <v/>
      </c>
      <c r="I69" s="275"/>
      <c r="J69" s="269"/>
      <c r="K69" s="274" t="str">
        <f t="shared" si="4"/>
        <v/>
      </c>
      <c r="L69" s="272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91" customFormat="1" ht="12.75" hidden="1">
      <c r="A70" s="28" t="s">
        <v>53</v>
      </c>
      <c r="B70" s="21"/>
      <c r="C70" s="269"/>
      <c r="D70" s="273"/>
      <c r="E70" s="269"/>
      <c r="F70" s="273"/>
      <c r="G70" s="269"/>
      <c r="H70" s="274" t="str">
        <f t="shared" si="6"/>
        <v/>
      </c>
      <c r="I70" s="275"/>
      <c r="J70" s="269"/>
      <c r="K70" s="274" t="str">
        <f t="shared" si="4"/>
        <v/>
      </c>
      <c r="L70" s="272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91" customFormat="1" ht="12.75" hidden="1">
      <c r="A71" s="28" t="s">
        <v>54</v>
      </c>
      <c r="B71" s="21"/>
      <c r="C71" s="269"/>
      <c r="D71" s="273"/>
      <c r="E71" s="269"/>
      <c r="F71" s="273"/>
      <c r="G71" s="269"/>
      <c r="H71" s="274" t="str">
        <f t="shared" si="6"/>
        <v/>
      </c>
      <c r="I71" s="275"/>
      <c r="J71" s="269"/>
      <c r="K71" s="274" t="str">
        <f t="shared" si="4"/>
        <v/>
      </c>
      <c r="L71" s="272">
        <f t="shared" si="5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s="91" customFormat="1" ht="12.75" hidden="1">
      <c r="A72" s="28" t="s">
        <v>55</v>
      </c>
      <c r="B72" s="21"/>
      <c r="C72" s="269"/>
      <c r="D72" s="273"/>
      <c r="E72" s="269"/>
      <c r="F72" s="273"/>
      <c r="G72" s="269"/>
      <c r="H72" s="274" t="str">
        <f t="shared" si="6"/>
        <v/>
      </c>
      <c r="I72" s="275"/>
      <c r="J72" s="269"/>
      <c r="K72" s="274" t="str">
        <f t="shared" si="4"/>
        <v/>
      </c>
      <c r="L72" s="272">
        <f t="shared" si="5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s="1" customFormat="1" ht="14.25" hidden="1" customHeight="1">
      <c r="A73" s="251" t="s">
        <v>74</v>
      </c>
      <c r="B73" s="21"/>
      <c r="C73" s="269"/>
      <c r="D73" s="273"/>
      <c r="E73" s="269"/>
      <c r="F73" s="273"/>
      <c r="G73" s="269"/>
      <c r="H73" s="274" t="str">
        <f t="shared" si="6"/>
        <v/>
      </c>
      <c r="I73" s="275"/>
      <c r="J73" s="269"/>
      <c r="K73" s="274" t="str">
        <f t="shared" si="4"/>
        <v/>
      </c>
      <c r="L73" s="272">
        <f t="shared" si="5"/>
        <v>0</v>
      </c>
    </row>
    <row r="74" spans="1:1024" s="91" customFormat="1" ht="12.75" hidden="1">
      <c r="A74" s="28" t="s">
        <v>75</v>
      </c>
      <c r="B74" s="21"/>
      <c r="C74" s="269">
        <f>SUM(C75:C78)</f>
        <v>0</v>
      </c>
      <c r="D74" s="273"/>
      <c r="E74" s="269">
        <f>SUM(E75:E78)</f>
        <v>0</v>
      </c>
      <c r="F74" s="273"/>
      <c r="G74" s="269">
        <f>SUM(G75:G78)</f>
        <v>0</v>
      </c>
      <c r="H74" s="274">
        <f t="shared" si="6"/>
        <v>0</v>
      </c>
      <c r="I74" s="275"/>
      <c r="J74" s="269">
        <f>SUM(J75:J78)</f>
        <v>0</v>
      </c>
      <c r="K74" s="274">
        <f t="shared" si="4"/>
        <v>0</v>
      </c>
      <c r="L74" s="272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91" customFormat="1" ht="12.75" hidden="1">
      <c r="A75" s="28" t="s">
        <v>76</v>
      </c>
      <c r="B75" s="21"/>
      <c r="C75" s="269"/>
      <c r="D75" s="273"/>
      <c r="E75" s="269"/>
      <c r="F75" s="273"/>
      <c r="G75" s="269"/>
      <c r="H75" s="274" t="str">
        <f t="shared" si="6"/>
        <v/>
      </c>
      <c r="I75" s="275"/>
      <c r="J75" s="269"/>
      <c r="K75" s="274" t="str">
        <f t="shared" si="4"/>
        <v/>
      </c>
      <c r="L75" s="272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91" customFormat="1" ht="12.75" hidden="1">
      <c r="A76" s="31" t="s">
        <v>77</v>
      </c>
      <c r="B76" s="21"/>
      <c r="C76" s="269"/>
      <c r="D76" s="273"/>
      <c r="E76" s="269"/>
      <c r="F76" s="273"/>
      <c r="G76" s="269"/>
      <c r="H76" s="274" t="str">
        <f t="shared" si="6"/>
        <v/>
      </c>
      <c r="I76" s="275"/>
      <c r="J76" s="269"/>
      <c r="K76" s="274" t="str">
        <f t="shared" si="4"/>
        <v/>
      </c>
      <c r="L76" s="272">
        <f t="shared" si="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s="91" customFormat="1" ht="12.75" hidden="1">
      <c r="A77" s="31" t="s">
        <v>78</v>
      </c>
      <c r="B77" s="21"/>
      <c r="C77" s="269"/>
      <c r="D77" s="273"/>
      <c r="E77" s="269"/>
      <c r="F77" s="273"/>
      <c r="G77" s="269"/>
      <c r="H77" s="274" t="str">
        <f t="shared" si="6"/>
        <v/>
      </c>
      <c r="I77" s="275"/>
      <c r="J77" s="269"/>
      <c r="K77" s="274" t="str">
        <f t="shared" si="4"/>
        <v/>
      </c>
      <c r="L77" s="272">
        <f t="shared" si="5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</row>
    <row r="78" spans="1:1024" s="1" customFormat="1" ht="12.75" hidden="1">
      <c r="A78" s="35" t="s">
        <v>79</v>
      </c>
      <c r="B78" s="21"/>
      <c r="C78" s="269"/>
      <c r="D78" s="273"/>
      <c r="E78" s="269"/>
      <c r="F78" s="273"/>
      <c r="G78" s="269"/>
      <c r="H78" s="274" t="str">
        <f t="shared" si="6"/>
        <v/>
      </c>
      <c r="I78" s="275"/>
      <c r="J78" s="269"/>
      <c r="K78" s="274" t="str">
        <f t="shared" ref="K78:K89" si="7">IF(AND(J78="",E78=""),"",IF(AND(J78&gt;0,E78&gt;0),J78/E78,0))</f>
        <v/>
      </c>
      <c r="L78" s="272">
        <f t="shared" ref="L78:L89" si="8">E78-J78</f>
        <v>0</v>
      </c>
    </row>
    <row r="79" spans="1:1024" s="1" customFormat="1" ht="12.75" hidden="1">
      <c r="A79" s="35" t="s">
        <v>80</v>
      </c>
      <c r="B79" s="21"/>
      <c r="C79" s="269"/>
      <c r="D79" s="273"/>
      <c r="E79" s="269"/>
      <c r="F79" s="273"/>
      <c r="G79" s="269"/>
      <c r="H79" s="274" t="str">
        <f t="shared" si="6"/>
        <v/>
      </c>
      <c r="I79" s="275"/>
      <c r="J79" s="269"/>
      <c r="K79" s="274" t="str">
        <f t="shared" si="7"/>
        <v/>
      </c>
      <c r="L79" s="272">
        <f t="shared" si="8"/>
        <v>0</v>
      </c>
    </row>
    <row r="80" spans="1:1024" s="91" customFormat="1" ht="12.75">
      <c r="A80" s="35" t="s">
        <v>81</v>
      </c>
      <c r="B80" s="21"/>
      <c r="C80" s="269">
        <f>C134</f>
        <v>0</v>
      </c>
      <c r="D80" s="276"/>
      <c r="E80" s="269">
        <f>E134</f>
        <v>0</v>
      </c>
      <c r="F80" s="276"/>
      <c r="G80" s="269">
        <f>G134</f>
        <v>0</v>
      </c>
      <c r="H80" s="278">
        <f t="shared" si="6"/>
        <v>0</v>
      </c>
      <c r="I80" s="279"/>
      <c r="J80" s="269">
        <f>J134</f>
        <v>0</v>
      </c>
      <c r="K80" s="278">
        <f t="shared" si="7"/>
        <v>0</v>
      </c>
      <c r="L80" s="272">
        <f t="shared" si="8"/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s="91" customFormat="1" ht="12.75">
      <c r="A81" s="40" t="s">
        <v>82</v>
      </c>
      <c r="B81" s="41"/>
      <c r="C81" s="280">
        <f>SUM(C13,C80)</f>
        <v>155423</v>
      </c>
      <c r="D81" s="281"/>
      <c r="E81" s="280">
        <f>SUM(E13,E80)</f>
        <v>155423</v>
      </c>
      <c r="F81" s="281"/>
      <c r="G81" s="280">
        <f>SUM(G13,G80)</f>
        <v>72035</v>
      </c>
      <c r="H81" s="270">
        <f t="shared" si="6"/>
        <v>0.46347709155015665</v>
      </c>
      <c r="I81" s="282"/>
      <c r="J81" s="280">
        <f>SUM(J13,J80)</f>
        <v>155599.16</v>
      </c>
      <c r="K81" s="274">
        <f t="shared" si="7"/>
        <v>1.0011334229811546</v>
      </c>
      <c r="L81" s="283">
        <f t="shared" si="8"/>
        <v>-176.16000000000349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s="91" customFormat="1" ht="12.75">
      <c r="A82" s="44" t="s">
        <v>83</v>
      </c>
      <c r="B82" s="26"/>
      <c r="C82" s="267">
        <f>SUM(C83,C86)</f>
        <v>0</v>
      </c>
      <c r="D82" s="268"/>
      <c r="E82" s="267">
        <f>SUM(E83,E86)</f>
        <v>0</v>
      </c>
      <c r="F82" s="284"/>
      <c r="G82" s="284">
        <f>SUM(G83,G86)</f>
        <v>0</v>
      </c>
      <c r="H82" s="270">
        <f t="shared" si="6"/>
        <v>0</v>
      </c>
      <c r="I82" s="285"/>
      <c r="J82" s="286">
        <f>SUM(J83,J86)</f>
        <v>0</v>
      </c>
      <c r="K82" s="287">
        <f t="shared" si="7"/>
        <v>0</v>
      </c>
      <c r="L82" s="272">
        <f t="shared" si="8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1:1024" ht="12.75" hidden="1">
      <c r="A83" s="28" t="s">
        <v>84</v>
      </c>
      <c r="B83" s="21"/>
      <c r="C83" s="269">
        <f>SUM(C84:C85)</f>
        <v>0</v>
      </c>
      <c r="D83" s="273"/>
      <c r="E83" s="269">
        <f>SUM(E84:E85)</f>
        <v>0</v>
      </c>
      <c r="F83" s="284"/>
      <c r="G83" s="284">
        <f>SUM(G84:G85)</f>
        <v>0</v>
      </c>
      <c r="H83" s="270">
        <f t="shared" si="6"/>
        <v>0</v>
      </c>
      <c r="I83" s="285"/>
      <c r="J83" s="284">
        <f>SUM(J84:J85)</f>
        <v>0</v>
      </c>
      <c r="K83" s="274">
        <f t="shared" si="7"/>
        <v>0</v>
      </c>
      <c r="L83" s="272">
        <f t="shared" si="8"/>
        <v>0</v>
      </c>
    </row>
    <row r="84" spans="1:1024" ht="12.75" hidden="1">
      <c r="A84" s="28" t="s">
        <v>85</v>
      </c>
      <c r="B84" s="21"/>
      <c r="C84" s="269"/>
      <c r="D84" s="273"/>
      <c r="E84" s="269"/>
      <c r="F84" s="284"/>
      <c r="G84" s="284"/>
      <c r="H84" s="270" t="str">
        <f t="shared" si="6"/>
        <v/>
      </c>
      <c r="I84" s="285"/>
      <c r="J84" s="284"/>
      <c r="K84" s="274" t="str">
        <f t="shared" si="7"/>
        <v/>
      </c>
      <c r="L84" s="272">
        <f t="shared" si="8"/>
        <v>0</v>
      </c>
    </row>
    <row r="85" spans="1:1024" ht="12.75" hidden="1">
      <c r="A85" s="45" t="s">
        <v>86</v>
      </c>
      <c r="B85" s="21"/>
      <c r="C85" s="269"/>
      <c r="D85" s="273"/>
      <c r="E85" s="269"/>
      <c r="F85" s="284"/>
      <c r="G85" s="284"/>
      <c r="H85" s="270" t="str">
        <f t="shared" si="6"/>
        <v/>
      </c>
      <c r="I85" s="285"/>
      <c r="J85" s="284"/>
      <c r="K85" s="274" t="str">
        <f t="shared" si="7"/>
        <v/>
      </c>
      <c r="L85" s="272">
        <f t="shared" si="8"/>
        <v>0</v>
      </c>
    </row>
    <row r="86" spans="1:1024" ht="12.75" hidden="1">
      <c r="A86" s="28" t="s">
        <v>87</v>
      </c>
      <c r="B86" s="21"/>
      <c r="C86" s="269">
        <f>SUM(C87:C88)</f>
        <v>0</v>
      </c>
      <c r="D86" s="273"/>
      <c r="E86" s="269">
        <f>SUM(E87:E88)</f>
        <v>0</v>
      </c>
      <c r="F86" s="284"/>
      <c r="G86" s="284">
        <f>SUM(G87:G88)</f>
        <v>0</v>
      </c>
      <c r="H86" s="270">
        <f t="shared" si="6"/>
        <v>0</v>
      </c>
      <c r="I86" s="285"/>
      <c r="J86" s="284">
        <f>SUM(J87:J88)</f>
        <v>0</v>
      </c>
      <c r="K86" s="274">
        <f t="shared" si="7"/>
        <v>0</v>
      </c>
      <c r="L86" s="272">
        <f t="shared" si="8"/>
        <v>0</v>
      </c>
    </row>
    <row r="87" spans="1:1024" ht="12.75" hidden="1">
      <c r="A87" s="28" t="s">
        <v>85</v>
      </c>
      <c r="B87" s="21"/>
      <c r="C87" s="269"/>
      <c r="D87" s="273"/>
      <c r="E87" s="269"/>
      <c r="F87" s="284"/>
      <c r="G87" s="284"/>
      <c r="H87" s="270" t="str">
        <f t="shared" si="6"/>
        <v/>
      </c>
      <c r="I87" s="285"/>
      <c r="J87" s="284"/>
      <c r="K87" s="274" t="str">
        <f t="shared" si="7"/>
        <v/>
      </c>
      <c r="L87" s="272">
        <f t="shared" si="8"/>
        <v>0</v>
      </c>
    </row>
    <row r="88" spans="1:1024" ht="12.75" hidden="1">
      <c r="A88" s="45" t="s">
        <v>86</v>
      </c>
      <c r="B88" s="39"/>
      <c r="C88" s="277"/>
      <c r="D88" s="276"/>
      <c r="E88" s="277"/>
      <c r="F88" s="284"/>
      <c r="G88" s="284"/>
      <c r="H88" s="270" t="str">
        <f t="shared" si="6"/>
        <v/>
      </c>
      <c r="I88" s="285"/>
      <c r="J88" s="288"/>
      <c r="K88" s="274" t="str">
        <f t="shared" si="7"/>
        <v/>
      </c>
      <c r="L88" s="272">
        <f t="shared" si="8"/>
        <v>0</v>
      </c>
    </row>
    <row r="89" spans="1:1024" ht="12.75">
      <c r="A89" s="40" t="s">
        <v>88</v>
      </c>
      <c r="B89" s="46"/>
      <c r="C89" s="280">
        <f>SUM(C81,C82)</f>
        <v>155423</v>
      </c>
      <c r="D89" s="289"/>
      <c r="E89" s="292">
        <f>SUM(E81,E82)</f>
        <v>155423</v>
      </c>
      <c r="F89" s="289"/>
      <c r="G89" s="292">
        <f>SUM(G81,G82)</f>
        <v>72035</v>
      </c>
      <c r="H89" s="270">
        <f t="shared" si="6"/>
        <v>0.46347709155015665</v>
      </c>
      <c r="I89" s="290"/>
      <c r="J89" s="280">
        <f>SUM(J81,J82)</f>
        <v>155599.16</v>
      </c>
      <c r="K89" s="287">
        <f t="shared" si="7"/>
        <v>1.0011334229811546</v>
      </c>
      <c r="L89" s="283">
        <f t="shared" si="8"/>
        <v>-176.16000000000349</v>
      </c>
    </row>
    <row r="90" spans="1:1024" ht="15" customHeight="1">
      <c r="A90" s="40" t="s">
        <v>89</v>
      </c>
      <c r="B90" s="306"/>
      <c r="C90" s="306"/>
      <c r="D90" s="307">
        <v>557992</v>
      </c>
      <c r="E90" s="307"/>
      <c r="F90" s="306"/>
      <c r="G90" s="306"/>
      <c r="H90" s="47"/>
      <c r="I90" s="308">
        <f>IF((H122+L122)&gt;J89,(H122+L122)-J89,0)</f>
        <v>0</v>
      </c>
      <c r="J90" s="308"/>
      <c r="K90" s="47"/>
      <c r="L90" s="47"/>
    </row>
    <row r="91" spans="1:1024" ht="12.75">
      <c r="A91" s="48" t="s">
        <v>90</v>
      </c>
      <c r="B91" s="49"/>
      <c r="C91" s="293">
        <f>C89+B90</f>
        <v>155423</v>
      </c>
      <c r="D91" s="309">
        <f>E89+D90</f>
        <v>713415</v>
      </c>
      <c r="E91" s="309"/>
      <c r="F91" s="309">
        <f>G89+F90</f>
        <v>72035</v>
      </c>
      <c r="G91" s="309"/>
      <c r="H91" s="49"/>
      <c r="I91" s="50"/>
      <c r="J91" s="293">
        <f>J89+I90</f>
        <v>155599.16</v>
      </c>
      <c r="K91" s="49"/>
      <c r="L91" s="294">
        <f>L89+L90</f>
        <v>-176.16000000000349</v>
      </c>
    </row>
    <row r="92" spans="1:1024" ht="12.75">
      <c r="A92" s="51" t="s">
        <v>91</v>
      </c>
      <c r="B92" s="311">
        <f>SUM(C92:C95)</f>
        <v>0</v>
      </c>
      <c r="C92" s="311"/>
      <c r="D92" s="308">
        <f>SUM(E92:E95)</f>
        <v>557992</v>
      </c>
      <c r="E92" s="308"/>
      <c r="F92" s="306"/>
      <c r="G92" s="306"/>
      <c r="H92" s="52"/>
      <c r="I92" s="53"/>
      <c r="J92" s="54">
        <f>SUM(J94:J95)</f>
        <v>0</v>
      </c>
      <c r="K92" s="55"/>
      <c r="L92" s="55"/>
    </row>
    <row r="93" spans="1:1024" ht="12.75">
      <c r="A93" s="56" t="s">
        <v>92</v>
      </c>
      <c r="B93" s="57"/>
      <c r="C93" s="58"/>
      <c r="D93" s="59"/>
      <c r="E93" s="58"/>
      <c r="F93" s="60"/>
      <c r="G93" s="61"/>
      <c r="H93" s="52"/>
      <c r="I93" s="306"/>
      <c r="J93" s="306"/>
      <c r="K93" s="55"/>
      <c r="L93" s="55"/>
    </row>
    <row r="94" spans="1:1024" ht="12.75">
      <c r="A94" s="62" t="s">
        <v>93</v>
      </c>
      <c r="B94" s="306"/>
      <c r="C94" s="306"/>
      <c r="D94" s="59"/>
      <c r="E94" s="252">
        <v>557992</v>
      </c>
      <c r="F94" s="306"/>
      <c r="G94" s="306"/>
      <c r="H94" s="52"/>
      <c r="I94" s="53"/>
      <c r="J94" s="54"/>
      <c r="K94" s="55"/>
      <c r="L94" s="55"/>
    </row>
    <row r="95" spans="1:1024" ht="12.75">
      <c r="A95" s="63" t="s">
        <v>94</v>
      </c>
      <c r="B95" s="306"/>
      <c r="C95" s="306"/>
      <c r="D95" s="64"/>
      <c r="E95" s="65"/>
      <c r="F95" s="306"/>
      <c r="G95" s="306"/>
      <c r="H95" s="52"/>
      <c r="I95" s="53"/>
      <c r="J95" s="54"/>
      <c r="K95" s="55"/>
      <c r="L95" s="55"/>
    </row>
    <row r="96" spans="1:1024" ht="12.75">
      <c r="A96" s="34"/>
      <c r="C96" s="296"/>
      <c r="I96" s="296"/>
      <c r="L96" s="66"/>
    </row>
    <row r="97" spans="1:1024" ht="14.25" customHeight="1">
      <c r="A97" s="67"/>
      <c r="B97" s="68" t="s">
        <v>95</v>
      </c>
      <c r="C97" s="68" t="s">
        <v>95</v>
      </c>
      <c r="D97" s="304" t="s">
        <v>96</v>
      </c>
      <c r="E97" s="304"/>
      <c r="F97" s="69" t="s">
        <v>10</v>
      </c>
      <c r="G97" s="304" t="s">
        <v>97</v>
      </c>
      <c r="H97" s="304"/>
      <c r="I97" s="69" t="s">
        <v>10</v>
      </c>
      <c r="J97" s="312" t="s">
        <v>98</v>
      </c>
      <c r="K97" s="310" t="s">
        <v>99</v>
      </c>
      <c r="L97" s="310"/>
    </row>
    <row r="98" spans="1:1024" ht="14.25" customHeight="1">
      <c r="A98" s="70" t="s">
        <v>100</v>
      </c>
      <c r="B98" s="71" t="s">
        <v>101</v>
      </c>
      <c r="C98" s="71" t="s">
        <v>102</v>
      </c>
      <c r="D98" s="72" t="s">
        <v>103</v>
      </c>
      <c r="E98" s="72" t="s">
        <v>104</v>
      </c>
      <c r="F98" s="73"/>
      <c r="G98" s="72" t="s">
        <v>103</v>
      </c>
      <c r="H98" s="73" t="s">
        <v>104</v>
      </c>
      <c r="I98" s="73"/>
      <c r="J98" s="312"/>
      <c r="K98" s="310"/>
      <c r="L98" s="310"/>
    </row>
    <row r="99" spans="1:1024" ht="14.25" customHeight="1">
      <c r="A99" s="73"/>
      <c r="B99" s="71"/>
      <c r="C99" s="71"/>
      <c r="D99" s="73" t="s">
        <v>105</v>
      </c>
      <c r="E99" s="73" t="s">
        <v>105</v>
      </c>
      <c r="F99" s="73"/>
      <c r="G99" s="73" t="s">
        <v>105</v>
      </c>
      <c r="H99" s="73" t="s">
        <v>105</v>
      </c>
      <c r="I99" s="73"/>
      <c r="J99" s="312"/>
      <c r="K99" s="310"/>
      <c r="L99" s="310"/>
    </row>
    <row r="100" spans="1:1024" ht="12.75" customHeight="1">
      <c r="A100" s="74"/>
      <c r="B100" s="75" t="s">
        <v>106</v>
      </c>
      <c r="C100" s="75" t="s">
        <v>107</v>
      </c>
      <c r="D100" s="76"/>
      <c r="E100" s="75" t="s">
        <v>108</v>
      </c>
      <c r="F100" s="77" t="s">
        <v>109</v>
      </c>
      <c r="G100" s="76"/>
      <c r="H100" s="75" t="s">
        <v>110</v>
      </c>
      <c r="I100" s="75" t="s">
        <v>111</v>
      </c>
      <c r="J100" s="75" t="s">
        <v>112</v>
      </c>
      <c r="K100" s="310"/>
      <c r="L100" s="310"/>
    </row>
    <row r="101" spans="1:1024" ht="12.75">
      <c r="A101" s="78" t="s">
        <v>113</v>
      </c>
      <c r="B101" s="79">
        <f>SUM(B102,B108)</f>
        <v>155423</v>
      </c>
      <c r="C101" s="80">
        <f>SUM(C102,C108)</f>
        <v>713415</v>
      </c>
      <c r="D101" s="79">
        <f>SUM(D102,D108)</f>
        <v>69027.210000000006</v>
      </c>
      <c r="E101" s="80">
        <f>SUM(E102,E108)</f>
        <v>137436.97</v>
      </c>
      <c r="F101" s="80">
        <f t="shared" ref="F101:F122" si="9">C101-E101</f>
        <v>575978.03</v>
      </c>
      <c r="G101" s="80">
        <f>SUM(G102,G108)</f>
        <v>27664.29</v>
      </c>
      <c r="H101" s="79">
        <f>SUM(H102,H108)</f>
        <v>27762.07</v>
      </c>
      <c r="I101" s="80">
        <f t="shared" ref="I101:I122" si="10">C101-H101</f>
        <v>685652.93</v>
      </c>
      <c r="J101" s="80">
        <f>SUM(J102,J108)</f>
        <v>27762.07</v>
      </c>
      <c r="K101" s="23"/>
      <c r="L101" s="22">
        <f>SUM(L102,L108)</f>
        <v>0</v>
      </c>
    </row>
    <row r="102" spans="1:1024" ht="12.75">
      <c r="A102" s="34" t="s">
        <v>114</v>
      </c>
      <c r="B102" s="80">
        <f>SUM(B103:B105)</f>
        <v>154423</v>
      </c>
      <c r="C102" s="80">
        <f>SUM(C103:C105)</f>
        <v>712415</v>
      </c>
      <c r="D102" s="80">
        <f>SUM(D103:D105)</f>
        <v>69027.210000000006</v>
      </c>
      <c r="E102" s="80">
        <f>SUM(E103:E105)</f>
        <v>137436.97</v>
      </c>
      <c r="F102" s="80">
        <f t="shared" si="9"/>
        <v>574978.03</v>
      </c>
      <c r="G102" s="80">
        <f>SUM(G103:G105)</f>
        <v>27664.29</v>
      </c>
      <c r="H102" s="80">
        <f>SUM(H103:H105)</f>
        <v>27762.07</v>
      </c>
      <c r="I102" s="80">
        <f t="shared" si="10"/>
        <v>684652.93</v>
      </c>
      <c r="J102" s="80">
        <f>SUM(J103:J105)</f>
        <v>27762.07</v>
      </c>
      <c r="K102" s="29"/>
      <c r="L102" s="24">
        <f>SUM(L103:L105)</f>
        <v>0</v>
      </c>
    </row>
    <row r="103" spans="1:1024" s="2" customFormat="1" ht="12.75" hidden="1">
      <c r="A103" s="34" t="s">
        <v>115</v>
      </c>
      <c r="B103" s="80"/>
      <c r="C103" s="80"/>
      <c r="D103" s="80"/>
      <c r="E103" s="80"/>
      <c r="F103" s="80">
        <f t="shared" si="9"/>
        <v>0</v>
      </c>
      <c r="G103" s="80"/>
      <c r="H103" s="80"/>
      <c r="I103" s="80">
        <f t="shared" si="10"/>
        <v>0</v>
      </c>
      <c r="J103" s="80"/>
      <c r="K103" s="29"/>
      <c r="L103" s="24">
        <v>0</v>
      </c>
    </row>
    <row r="104" spans="1:1024" ht="12.75" hidden="1">
      <c r="A104" s="34" t="s">
        <v>116</v>
      </c>
      <c r="B104" s="80"/>
      <c r="C104" s="80"/>
      <c r="D104" s="80"/>
      <c r="E104" s="80"/>
      <c r="F104" s="80">
        <f t="shared" si="9"/>
        <v>0</v>
      </c>
      <c r="G104" s="80"/>
      <c r="H104" s="80"/>
      <c r="I104" s="80">
        <f t="shared" si="10"/>
        <v>0</v>
      </c>
      <c r="J104" s="80"/>
      <c r="K104" s="29"/>
      <c r="L104" s="24"/>
    </row>
    <row r="105" spans="1:1024" ht="12.75">
      <c r="A105" s="34" t="s">
        <v>117</v>
      </c>
      <c r="B105" s="80">
        <f>SUM(B106:B107)</f>
        <v>154423</v>
      </c>
      <c r="C105" s="80">
        <f>SUM(C106:C107)</f>
        <v>712415</v>
      </c>
      <c r="D105" s="80">
        <f>SUM(D106:D107)</f>
        <v>69027.210000000006</v>
      </c>
      <c r="E105" s="80">
        <f>SUM(E106:E107)</f>
        <v>137436.97</v>
      </c>
      <c r="F105" s="80">
        <f t="shared" si="9"/>
        <v>574978.03</v>
      </c>
      <c r="G105" s="80">
        <f>SUM(G106:G107)</f>
        <v>27664.29</v>
      </c>
      <c r="H105" s="80">
        <f>SUM(H106:H107)</f>
        <v>27762.07</v>
      </c>
      <c r="I105" s="80">
        <f t="shared" si="10"/>
        <v>684652.93</v>
      </c>
      <c r="J105" s="80">
        <f>SUM(J106:J107)</f>
        <v>27762.07</v>
      </c>
      <c r="K105" s="29"/>
      <c r="L105" s="24">
        <f>SUM(L106:L107)</f>
        <v>0</v>
      </c>
    </row>
    <row r="106" spans="1:1024" ht="15" hidden="1" customHeight="1">
      <c r="A106" s="81" t="s">
        <v>118</v>
      </c>
      <c r="B106" s="80"/>
      <c r="C106" s="80"/>
      <c r="D106" s="80"/>
      <c r="E106" s="80"/>
      <c r="F106" s="80">
        <f t="shared" si="9"/>
        <v>0</v>
      </c>
      <c r="G106" s="80"/>
      <c r="H106" s="80"/>
      <c r="I106" s="80">
        <f t="shared" si="10"/>
        <v>0</v>
      </c>
      <c r="J106" s="80"/>
      <c r="K106" s="29"/>
      <c r="L106" s="24"/>
    </row>
    <row r="107" spans="1:1024" s="91" customFormat="1" ht="12.75">
      <c r="A107" s="81" t="s">
        <v>119</v>
      </c>
      <c r="B107" s="80">
        <v>154423</v>
      </c>
      <c r="C107" s="80">
        <v>712415</v>
      </c>
      <c r="D107" s="80">
        <f>69027.21</f>
        <v>69027.210000000006</v>
      </c>
      <c r="E107" s="80">
        <v>137436.97</v>
      </c>
      <c r="F107" s="80">
        <f t="shared" si="9"/>
        <v>574978.03</v>
      </c>
      <c r="G107" s="80">
        <v>27664.29</v>
      </c>
      <c r="H107" s="80">
        <v>27762.07</v>
      </c>
      <c r="I107" s="80">
        <f t="shared" si="10"/>
        <v>684652.93</v>
      </c>
      <c r="J107" s="80">
        <v>27762.07</v>
      </c>
      <c r="K107" s="29"/>
      <c r="L107" s="24">
        <v>0</v>
      </c>
      <c r="M107" s="29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1:1024" s="2" customFormat="1" ht="12.75">
      <c r="A108" s="34" t="s">
        <v>120</v>
      </c>
      <c r="B108" s="80">
        <f>SUM(B109:B111)</f>
        <v>1000</v>
      </c>
      <c r="C108" s="80">
        <f>SUM(C109:C111)</f>
        <v>1000</v>
      </c>
      <c r="D108" s="80">
        <f>SUM(D109:D111)</f>
        <v>0</v>
      </c>
      <c r="E108" s="80">
        <f>SUM(E109:E111)</f>
        <v>0</v>
      </c>
      <c r="F108" s="80">
        <f t="shared" si="9"/>
        <v>1000</v>
      </c>
      <c r="G108" s="80">
        <f>SUM(G109:G111)</f>
        <v>0</v>
      </c>
      <c r="H108" s="80">
        <f>SUM(H109:H111)</f>
        <v>0</v>
      </c>
      <c r="I108" s="80">
        <f t="shared" si="10"/>
        <v>1000</v>
      </c>
      <c r="J108" s="80">
        <f>SUM(J109:J111)</f>
        <v>0</v>
      </c>
      <c r="K108" s="29"/>
      <c r="L108" s="24">
        <f>SUM(L109:L111)</f>
        <v>0</v>
      </c>
    </row>
    <row r="109" spans="1:1024" s="91" customFormat="1" ht="12.75">
      <c r="A109" s="34" t="s">
        <v>121</v>
      </c>
      <c r="B109" s="80">
        <v>1000</v>
      </c>
      <c r="C109" s="80">
        <v>1000</v>
      </c>
      <c r="D109" s="80">
        <v>0</v>
      </c>
      <c r="E109" s="80">
        <v>0</v>
      </c>
      <c r="F109" s="80">
        <f t="shared" si="9"/>
        <v>1000</v>
      </c>
      <c r="G109" s="80">
        <v>0</v>
      </c>
      <c r="H109" s="80">
        <v>0</v>
      </c>
      <c r="I109" s="80">
        <f t="shared" si="10"/>
        <v>1000</v>
      </c>
      <c r="J109" s="80">
        <v>0</v>
      </c>
      <c r="K109" s="29"/>
      <c r="L109" s="24"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91" customFormat="1" ht="12.75" hidden="1">
      <c r="A110" s="34" t="s">
        <v>122</v>
      </c>
      <c r="B110" s="80"/>
      <c r="C110" s="80"/>
      <c r="D110" s="80"/>
      <c r="E110" s="80"/>
      <c r="F110" s="80">
        <f t="shared" si="9"/>
        <v>0</v>
      </c>
      <c r="G110" s="80"/>
      <c r="H110" s="80"/>
      <c r="I110" s="80">
        <f t="shared" si="10"/>
        <v>0</v>
      </c>
      <c r="J110" s="80"/>
      <c r="K110" s="29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91" customFormat="1" ht="12.75" hidden="1">
      <c r="A111" s="34" t="s">
        <v>123</v>
      </c>
      <c r="B111" s="80"/>
      <c r="C111" s="80"/>
      <c r="D111" s="80"/>
      <c r="E111" s="80"/>
      <c r="F111" s="80">
        <f t="shared" si="9"/>
        <v>0</v>
      </c>
      <c r="G111" s="80"/>
      <c r="H111" s="80"/>
      <c r="I111" s="80">
        <f t="shared" si="10"/>
        <v>0</v>
      </c>
      <c r="J111" s="80"/>
      <c r="K111" s="29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91" customFormat="1" ht="12.75" hidden="1">
      <c r="A112" s="34" t="s">
        <v>124</v>
      </c>
      <c r="B112" s="80"/>
      <c r="C112" s="80"/>
      <c r="D112" s="80"/>
      <c r="E112" s="29"/>
      <c r="F112" s="80">
        <f t="shared" si="9"/>
        <v>0</v>
      </c>
      <c r="G112" s="29"/>
      <c r="H112" s="80"/>
      <c r="I112" s="80">
        <f t="shared" si="10"/>
        <v>0</v>
      </c>
      <c r="J112" s="29"/>
      <c r="K112" s="29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s="91" customFormat="1" ht="12.75">
      <c r="A113" s="34" t="s">
        <v>125</v>
      </c>
      <c r="B113" s="80">
        <f>B202</f>
        <v>0</v>
      </c>
      <c r="C113" s="80">
        <f>C202</f>
        <v>0</v>
      </c>
      <c r="D113" s="82">
        <f>D202</f>
        <v>0</v>
      </c>
      <c r="E113" s="29">
        <f>E202</f>
        <v>0</v>
      </c>
      <c r="F113" s="80">
        <f t="shared" si="9"/>
        <v>0</v>
      </c>
      <c r="G113" s="29">
        <f>G202</f>
        <v>0</v>
      </c>
      <c r="H113" s="82">
        <f>H202</f>
        <v>0</v>
      </c>
      <c r="I113" s="80">
        <f t="shared" si="10"/>
        <v>0</v>
      </c>
      <c r="J113" s="29">
        <f>J202</f>
        <v>0</v>
      </c>
      <c r="K113" s="36"/>
      <c r="L113" s="24">
        <f>E113-H113</f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s="91" customFormat="1" ht="12.75">
      <c r="A114" s="63" t="s">
        <v>126</v>
      </c>
      <c r="B114" s="43">
        <f>SUM(B101+B113)</f>
        <v>155423</v>
      </c>
      <c r="C114" s="43">
        <f>SUM(C101+C113)</f>
        <v>713415</v>
      </c>
      <c r="D114" s="43">
        <f>SUM(D101+D113)</f>
        <v>69027.210000000006</v>
      </c>
      <c r="E114" s="43">
        <f>SUM(E101+E113)</f>
        <v>137436.97</v>
      </c>
      <c r="F114" s="83">
        <f t="shared" si="9"/>
        <v>575978.03</v>
      </c>
      <c r="G114" s="43">
        <f>SUM(G101+G113)</f>
        <v>27664.29</v>
      </c>
      <c r="H114" s="43">
        <f>SUM(H101+H113)</f>
        <v>27762.07</v>
      </c>
      <c r="I114" s="83">
        <f t="shared" si="10"/>
        <v>685652.93</v>
      </c>
      <c r="J114" s="43">
        <f>SUM(J101+J113)</f>
        <v>27762.07</v>
      </c>
      <c r="K114" s="43"/>
      <c r="L114" s="42">
        <f>SUM(L101+L113)</f>
        <v>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pans="1:1024" ht="12.75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0">
        <f t="shared" si="9"/>
        <v>0</v>
      </c>
      <c r="G115" s="23">
        <f>SUM(G116,G119)</f>
        <v>0</v>
      </c>
      <c r="H115" s="23">
        <f>SUM(H116,H119)</f>
        <v>0</v>
      </c>
      <c r="I115" s="80">
        <f t="shared" si="10"/>
        <v>0</v>
      </c>
      <c r="J115" s="23">
        <f>SUM(J116,J119)</f>
        <v>0</v>
      </c>
      <c r="K115" s="23"/>
      <c r="L115" s="22">
        <f>SUM(L116,L119)</f>
        <v>0</v>
      </c>
    </row>
    <row r="116" spans="1:1024" ht="12.75" hidden="1">
      <c r="A116" s="28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0">
        <f t="shared" si="9"/>
        <v>0</v>
      </c>
      <c r="G116" s="29">
        <f>SUM(G117:G118)</f>
        <v>0</v>
      </c>
      <c r="H116" s="29">
        <f>SUM(H117:H118)</f>
        <v>0</v>
      </c>
      <c r="I116" s="80">
        <f t="shared" si="10"/>
        <v>0</v>
      </c>
      <c r="J116" s="29">
        <f>SUM(J117:J118)</f>
        <v>0</v>
      </c>
      <c r="K116" s="29"/>
      <c r="L116" s="24">
        <f>SUM(L117:L118)</f>
        <v>0</v>
      </c>
    </row>
    <row r="117" spans="1:1024" ht="12.75" hidden="1">
      <c r="A117" s="28" t="s">
        <v>129</v>
      </c>
      <c r="B117" s="29"/>
      <c r="C117" s="29"/>
      <c r="D117" s="29"/>
      <c r="E117" s="29"/>
      <c r="F117" s="80">
        <f t="shared" si="9"/>
        <v>0</v>
      </c>
      <c r="G117" s="29"/>
      <c r="H117" s="29"/>
      <c r="I117" s="80">
        <f t="shared" si="10"/>
        <v>0</v>
      </c>
      <c r="J117" s="29"/>
      <c r="K117" s="29"/>
      <c r="L117" s="24"/>
    </row>
    <row r="118" spans="1:1024" ht="12.75" hidden="1">
      <c r="A118" s="28" t="s">
        <v>130</v>
      </c>
      <c r="B118" s="29"/>
      <c r="C118" s="29"/>
      <c r="D118" s="29"/>
      <c r="E118" s="29"/>
      <c r="F118" s="80">
        <f t="shared" si="9"/>
        <v>0</v>
      </c>
      <c r="G118" s="29"/>
      <c r="H118" s="29"/>
      <c r="I118" s="80">
        <f t="shared" si="10"/>
        <v>0</v>
      </c>
      <c r="J118" s="29"/>
      <c r="K118" s="29"/>
      <c r="L118" s="24"/>
    </row>
    <row r="119" spans="1:1024" ht="12.75" hidden="1">
      <c r="A119" s="28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0">
        <f t="shared" si="9"/>
        <v>0</v>
      </c>
      <c r="G119" s="29">
        <f>SUM(G120:G121)</f>
        <v>0</v>
      </c>
      <c r="H119" s="29">
        <f>SUM(H120:H121)</f>
        <v>0</v>
      </c>
      <c r="I119" s="80">
        <f t="shared" si="10"/>
        <v>0</v>
      </c>
      <c r="J119" s="29">
        <f>SUM(J120:J121)</f>
        <v>0</v>
      </c>
      <c r="K119" s="29"/>
      <c r="L119" s="24">
        <f>SUM(L120:L121)</f>
        <v>0</v>
      </c>
    </row>
    <row r="120" spans="1:1024" ht="12.75" hidden="1">
      <c r="A120" s="28" t="s">
        <v>129</v>
      </c>
      <c r="B120" s="29"/>
      <c r="C120" s="29"/>
      <c r="D120" s="29"/>
      <c r="E120" s="29"/>
      <c r="F120" s="80">
        <f t="shared" si="9"/>
        <v>0</v>
      </c>
      <c r="G120" s="29"/>
      <c r="H120" s="29"/>
      <c r="I120" s="80">
        <f t="shared" si="10"/>
        <v>0</v>
      </c>
      <c r="J120" s="29"/>
      <c r="K120" s="29"/>
      <c r="L120" s="24"/>
    </row>
    <row r="121" spans="1:1024" ht="12.75" hidden="1">
      <c r="A121" s="84" t="s">
        <v>130</v>
      </c>
      <c r="B121" s="36"/>
      <c r="C121" s="36"/>
      <c r="D121" s="36"/>
      <c r="E121" s="36"/>
      <c r="F121" s="80">
        <f t="shared" si="9"/>
        <v>0</v>
      </c>
      <c r="G121" s="36"/>
      <c r="H121" s="36"/>
      <c r="I121" s="80">
        <f t="shared" si="10"/>
        <v>0</v>
      </c>
      <c r="J121" s="36"/>
      <c r="K121" s="36"/>
      <c r="L121" s="37"/>
    </row>
    <row r="122" spans="1:1024" ht="12.75">
      <c r="A122" s="85" t="s">
        <v>132</v>
      </c>
      <c r="B122" s="83">
        <f>SUM(B114,B115)</f>
        <v>155423</v>
      </c>
      <c r="C122" s="83">
        <f>SUM(C114,C115)</f>
        <v>713415</v>
      </c>
      <c r="D122" s="83">
        <f>SUM(D114,D115)</f>
        <v>69027.210000000006</v>
      </c>
      <c r="E122" s="83">
        <f>SUM(E114,E115)</f>
        <v>137436.97</v>
      </c>
      <c r="F122" s="83">
        <f t="shared" si="9"/>
        <v>575978.03</v>
      </c>
      <c r="G122" s="83">
        <f>SUM(G114,G115)</f>
        <v>27664.29</v>
      </c>
      <c r="H122" s="83">
        <f>SUM(H114,H115)</f>
        <v>27762.07</v>
      </c>
      <c r="I122" s="83">
        <f t="shared" si="10"/>
        <v>685652.93</v>
      </c>
      <c r="J122" s="83">
        <f>SUM(J114,J115)</f>
        <v>27762.07</v>
      </c>
      <c r="K122" s="43"/>
      <c r="L122" s="42">
        <f>SUM(L114,L115)</f>
        <v>0</v>
      </c>
    </row>
    <row r="123" spans="1:1024" ht="12.75">
      <c r="A123" s="85" t="s">
        <v>133</v>
      </c>
      <c r="B123" s="86"/>
      <c r="C123" s="86"/>
      <c r="D123" s="86"/>
      <c r="E123" s="297">
        <f>IF(J89&gt;E122,J89-E122,0)</f>
        <v>18162.190000000002</v>
      </c>
      <c r="F123" s="86"/>
      <c r="G123" s="86"/>
      <c r="H123" s="297">
        <f>IF(J89&gt;H122,J89-H122,0)</f>
        <v>127837.09</v>
      </c>
      <c r="I123" s="86"/>
      <c r="J123" s="87">
        <f>IF(J89&gt;J122,J89-J122,0)</f>
        <v>127837.09</v>
      </c>
      <c r="K123" s="306"/>
      <c r="L123" s="306"/>
    </row>
    <row r="124" spans="1:1024" ht="12.75">
      <c r="A124" s="88" t="s">
        <v>134</v>
      </c>
      <c r="B124" s="89">
        <f t="shared" ref="B124:J124" si="11">B122+B123</f>
        <v>155423</v>
      </c>
      <c r="C124" s="89">
        <f t="shared" si="11"/>
        <v>713415</v>
      </c>
      <c r="D124" s="89">
        <f t="shared" si="11"/>
        <v>69027.210000000006</v>
      </c>
      <c r="E124" s="89">
        <f t="shared" si="11"/>
        <v>155599.16</v>
      </c>
      <c r="F124" s="89">
        <f t="shared" si="11"/>
        <v>575978.03</v>
      </c>
      <c r="G124" s="89">
        <f t="shared" si="11"/>
        <v>27664.29</v>
      </c>
      <c r="H124" s="89">
        <f t="shared" si="11"/>
        <v>155599.16</v>
      </c>
      <c r="I124" s="89">
        <f t="shared" si="11"/>
        <v>685652.93</v>
      </c>
      <c r="J124" s="89">
        <f t="shared" si="11"/>
        <v>155599.16</v>
      </c>
      <c r="K124" s="313">
        <f>L122+K123</f>
        <v>0</v>
      </c>
      <c r="L124" s="313"/>
    </row>
    <row r="125" spans="1:1024" ht="12.75">
      <c r="A125" s="85" t="s">
        <v>135</v>
      </c>
      <c r="B125" s="83"/>
      <c r="C125" s="83"/>
      <c r="D125" s="86"/>
      <c r="E125" s="86"/>
      <c r="F125" s="87"/>
      <c r="G125" s="86"/>
      <c r="H125" s="86"/>
      <c r="I125" s="87"/>
      <c r="J125" s="86"/>
      <c r="K125" s="306"/>
      <c r="L125" s="306"/>
    </row>
    <row r="126" spans="1:1024" ht="12.75" customHeight="1">
      <c r="A126" s="314" t="s">
        <v>431</v>
      </c>
      <c r="B126" s="314"/>
      <c r="C126" s="314"/>
      <c r="D126" s="314"/>
      <c r="E126" s="314"/>
      <c r="F126" s="314"/>
      <c r="G126" s="314"/>
      <c r="H126" s="314"/>
      <c r="I126" s="314"/>
      <c r="J126" s="314"/>
      <c r="K126" s="314"/>
    </row>
    <row r="127" spans="1:1024" ht="13.5" customHeight="1">
      <c r="A127" s="315" t="s">
        <v>136</v>
      </c>
      <c r="B127" s="315"/>
      <c r="C127" s="315"/>
      <c r="D127" s="315"/>
      <c r="E127" s="315"/>
      <c r="F127" s="315"/>
      <c r="G127" s="315"/>
      <c r="H127" s="315"/>
      <c r="I127" s="90"/>
      <c r="J127" s="90"/>
      <c r="K127" s="90"/>
    </row>
    <row r="128" spans="1:1024" ht="12.75" customHeight="1">
      <c r="A128" s="315" t="s">
        <v>137</v>
      </c>
      <c r="B128" s="315"/>
      <c r="C128" s="315"/>
      <c r="D128" s="90"/>
      <c r="E128" s="90"/>
      <c r="F128" s="90"/>
      <c r="G128" s="90"/>
      <c r="H128" s="90"/>
      <c r="I128" s="90"/>
      <c r="J128" s="90"/>
      <c r="K128" s="90"/>
    </row>
    <row r="129" spans="1:12" ht="12.75">
      <c r="A129" s="196" t="s">
        <v>428</v>
      </c>
      <c r="B129" s="196"/>
      <c r="C129" s="196"/>
      <c r="D129" s="299"/>
      <c r="E129" s="299"/>
      <c r="F129" s="299"/>
      <c r="G129" s="299"/>
      <c r="H129" s="299"/>
      <c r="I129" s="299"/>
      <c r="J129" s="299"/>
      <c r="K129" s="299"/>
      <c r="L129" s="299"/>
    </row>
    <row r="130" spans="1:12" ht="12.75" hidden="1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</row>
    <row r="131" spans="1:12" ht="11.25" hidden="1" customHeight="1">
      <c r="A131" s="92"/>
      <c r="B131" s="303" t="s">
        <v>7</v>
      </c>
      <c r="C131" s="303"/>
      <c r="D131" s="303" t="s">
        <v>8</v>
      </c>
      <c r="E131" s="303"/>
      <c r="F131" s="304" t="s">
        <v>9</v>
      </c>
      <c r="G131" s="304"/>
      <c r="H131" s="304"/>
      <c r="I131" s="304"/>
      <c r="J131" s="304"/>
      <c r="K131" s="304"/>
      <c r="L131" s="9" t="s">
        <v>10</v>
      </c>
    </row>
    <row r="132" spans="1:12" ht="11.25" hidden="1" customHeight="1">
      <c r="A132" s="93" t="s">
        <v>138</v>
      </c>
      <c r="B132" s="303"/>
      <c r="C132" s="303"/>
      <c r="D132" s="303"/>
      <c r="E132" s="303"/>
      <c r="F132" s="305" t="s">
        <v>12</v>
      </c>
      <c r="G132" s="305"/>
      <c r="H132" s="11" t="s">
        <v>13</v>
      </c>
      <c r="I132" s="305" t="s">
        <v>14</v>
      </c>
      <c r="J132" s="305"/>
      <c r="K132" s="12" t="s">
        <v>13</v>
      </c>
      <c r="L132" s="13"/>
    </row>
    <row r="133" spans="1:12" ht="11.25" hidden="1" customHeight="1">
      <c r="A133" s="94"/>
      <c r="B133" s="15"/>
      <c r="C133" s="16"/>
      <c r="D133" s="301" t="s">
        <v>15</v>
      </c>
      <c r="E133" s="301"/>
      <c r="F133" s="301" t="s">
        <v>16</v>
      </c>
      <c r="G133" s="301"/>
      <c r="H133" s="18" t="s">
        <v>17</v>
      </c>
      <c r="I133" s="301" t="s">
        <v>18</v>
      </c>
      <c r="J133" s="301"/>
      <c r="K133" s="19" t="s">
        <v>19</v>
      </c>
      <c r="L133" s="17" t="s">
        <v>20</v>
      </c>
    </row>
    <row r="134" spans="1:12" ht="11.25" hidden="1" customHeight="1">
      <c r="A134" s="44" t="s">
        <v>81</v>
      </c>
      <c r="B134" s="26"/>
      <c r="C134" s="22">
        <f>SUM(C135,C175)</f>
        <v>0</v>
      </c>
      <c r="D134" s="22"/>
      <c r="E134" s="22">
        <f>SUM(E135,E175)</f>
        <v>0</v>
      </c>
      <c r="F134" s="22"/>
      <c r="G134" s="22">
        <f>SUM(G135,G175)</f>
        <v>0</v>
      </c>
      <c r="H134" s="25" t="e">
        <f t="shared" ref="H134:H165" si="12">G134/E134</f>
        <v>#DIV/0!</v>
      </c>
      <c r="I134" s="95"/>
      <c r="J134" s="22">
        <f>SUM(J135,J175)</f>
        <v>0</v>
      </c>
      <c r="K134" s="96" t="e">
        <f t="shared" ref="K134:K165" si="13">J134/E134</f>
        <v>#DIV/0!</v>
      </c>
      <c r="L134" s="97">
        <f t="shared" ref="L134:L165" si="14">E134-J134</f>
        <v>0</v>
      </c>
    </row>
    <row r="135" spans="1:12" ht="11.25" hidden="1" customHeight="1">
      <c r="A135" s="28" t="s">
        <v>22</v>
      </c>
      <c r="B135" s="98"/>
      <c r="C135" s="24">
        <f>SUM(C136,C140,C145,C153,C154,C155,C161,C170)</f>
        <v>0</v>
      </c>
      <c r="D135" s="24"/>
      <c r="E135" s="24">
        <f>SUM(E136,E140,E145,E153,E154,E155,E161,E170)</f>
        <v>0</v>
      </c>
      <c r="F135" s="24"/>
      <c r="G135" s="24">
        <f>SUM(G136,G140,G145,G153,G154,G155,G161,G170)</f>
        <v>0</v>
      </c>
      <c r="H135" s="30" t="e">
        <f t="shared" si="12"/>
        <v>#DIV/0!</v>
      </c>
      <c r="I135" s="99"/>
      <c r="J135" s="24">
        <f>SUM(J136,J140,J145,J153,J154,J155,J161,J170)</f>
        <v>0</v>
      </c>
      <c r="K135" s="100" t="e">
        <f t="shared" si="13"/>
        <v>#DIV/0!</v>
      </c>
      <c r="L135" s="27">
        <f t="shared" si="14"/>
        <v>0</v>
      </c>
    </row>
    <row r="136" spans="1:12" ht="11.25" hidden="1" customHeight="1">
      <c r="A136" s="28" t="s">
        <v>139</v>
      </c>
      <c r="B136" s="98"/>
      <c r="C136" s="24">
        <f>SUM(C137:C139)</f>
        <v>0</v>
      </c>
      <c r="D136" s="24"/>
      <c r="E136" s="24">
        <f>SUM(E137:E139)</f>
        <v>0</v>
      </c>
      <c r="F136" s="24"/>
      <c r="G136" s="24">
        <f>SUM(G137:G139)</f>
        <v>0</v>
      </c>
      <c r="H136" s="30" t="e">
        <f t="shared" si="12"/>
        <v>#DIV/0!</v>
      </c>
      <c r="I136" s="99"/>
      <c r="J136" s="24">
        <f>SUM(J137:J139)</f>
        <v>0</v>
      </c>
      <c r="K136" s="100" t="e">
        <f t="shared" si="13"/>
        <v>#DIV/0!</v>
      </c>
      <c r="L136" s="27">
        <f t="shared" si="14"/>
        <v>0</v>
      </c>
    </row>
    <row r="137" spans="1:12" ht="11.25" hidden="1" customHeight="1">
      <c r="A137" s="28" t="s">
        <v>24</v>
      </c>
      <c r="B137" s="98"/>
      <c r="C137" s="24"/>
      <c r="D137" s="24"/>
      <c r="E137" s="24"/>
      <c r="F137" s="24"/>
      <c r="G137" s="24"/>
      <c r="H137" s="30" t="e">
        <f t="shared" si="12"/>
        <v>#DIV/0!</v>
      </c>
      <c r="I137" s="99"/>
      <c r="J137" s="24"/>
      <c r="K137" s="100" t="e">
        <f t="shared" si="13"/>
        <v>#DIV/0!</v>
      </c>
      <c r="L137" s="27">
        <f t="shared" si="14"/>
        <v>0</v>
      </c>
    </row>
    <row r="138" spans="1:12" ht="11.25" hidden="1" customHeight="1">
      <c r="A138" s="28" t="s">
        <v>25</v>
      </c>
      <c r="B138" s="98"/>
      <c r="C138" s="24"/>
      <c r="D138" s="24"/>
      <c r="E138" s="24"/>
      <c r="F138" s="24"/>
      <c r="G138" s="24"/>
      <c r="H138" s="30" t="e">
        <f t="shared" si="12"/>
        <v>#DIV/0!</v>
      </c>
      <c r="I138" s="99"/>
      <c r="J138" s="24"/>
      <c r="K138" s="100" t="e">
        <f t="shared" si="13"/>
        <v>#DIV/0!</v>
      </c>
      <c r="L138" s="27">
        <f t="shared" si="14"/>
        <v>0</v>
      </c>
    </row>
    <row r="139" spans="1:12" ht="11.25" hidden="1" customHeight="1">
      <c r="A139" s="28" t="s">
        <v>26</v>
      </c>
      <c r="B139" s="98"/>
      <c r="C139" s="24"/>
      <c r="D139" s="24"/>
      <c r="E139" s="24"/>
      <c r="F139" s="24"/>
      <c r="G139" s="24"/>
      <c r="H139" s="30" t="e">
        <f t="shared" si="12"/>
        <v>#DIV/0!</v>
      </c>
      <c r="I139" s="99"/>
      <c r="J139" s="24"/>
      <c r="K139" s="100" t="e">
        <f t="shared" si="13"/>
        <v>#DIV/0!</v>
      </c>
      <c r="L139" s="27">
        <f t="shared" si="14"/>
        <v>0</v>
      </c>
    </row>
    <row r="140" spans="1:12" ht="11.25" hidden="1" customHeight="1">
      <c r="A140" s="28" t="s">
        <v>27</v>
      </c>
      <c r="B140" s="98"/>
      <c r="C140" s="24">
        <f>SUM(C141:C144)</f>
        <v>0</v>
      </c>
      <c r="D140" s="24"/>
      <c r="E140" s="24">
        <f>SUM(E141:E144)</f>
        <v>0</v>
      </c>
      <c r="F140" s="24"/>
      <c r="G140" s="24">
        <f>SUM(G141:G144)</f>
        <v>0</v>
      </c>
      <c r="H140" s="30" t="e">
        <f t="shared" si="12"/>
        <v>#DIV/0!</v>
      </c>
      <c r="I140" s="99"/>
      <c r="J140" s="24">
        <f>SUM(J141:J144)</f>
        <v>0</v>
      </c>
      <c r="K140" s="100" t="e">
        <f t="shared" si="13"/>
        <v>#DIV/0!</v>
      </c>
      <c r="L140" s="27">
        <f t="shared" si="14"/>
        <v>0</v>
      </c>
    </row>
    <row r="141" spans="1:12" ht="11.25" hidden="1" customHeight="1">
      <c r="A141" s="84" t="s">
        <v>28</v>
      </c>
      <c r="B141" s="101"/>
      <c r="C141" s="37"/>
      <c r="D141" s="37"/>
      <c r="E141" s="37"/>
      <c r="F141" s="37"/>
      <c r="G141" s="37"/>
      <c r="H141" s="38" t="e">
        <f t="shared" si="12"/>
        <v>#DIV/0!</v>
      </c>
      <c r="I141" s="102"/>
      <c r="J141" s="37"/>
      <c r="K141" s="103" t="e">
        <f t="shared" si="13"/>
        <v>#DIV/0!</v>
      </c>
      <c r="L141" s="104">
        <f t="shared" si="14"/>
        <v>0</v>
      </c>
    </row>
    <row r="142" spans="1:12" ht="11.25" hidden="1" customHeight="1">
      <c r="A142" s="28" t="s">
        <v>29</v>
      </c>
      <c r="B142" s="98"/>
      <c r="C142" s="24"/>
      <c r="D142" s="24"/>
      <c r="E142" s="24"/>
      <c r="F142" s="24"/>
      <c r="G142" s="24"/>
      <c r="H142" s="30" t="e">
        <f t="shared" si="12"/>
        <v>#DIV/0!</v>
      </c>
      <c r="I142" s="99"/>
      <c r="J142" s="24"/>
      <c r="K142" s="100" t="e">
        <f t="shared" si="13"/>
        <v>#DIV/0!</v>
      </c>
      <c r="L142" s="27">
        <f t="shared" si="14"/>
        <v>0</v>
      </c>
    </row>
    <row r="143" spans="1:12" ht="25.5" hidden="1">
      <c r="A143" s="105" t="s">
        <v>30</v>
      </c>
      <c r="B143" s="98"/>
      <c r="C143" s="24"/>
      <c r="D143" s="24"/>
      <c r="E143" s="24"/>
      <c r="F143" s="24"/>
      <c r="G143" s="24"/>
      <c r="H143" s="30" t="e">
        <f t="shared" si="12"/>
        <v>#DIV/0!</v>
      </c>
      <c r="I143" s="99"/>
      <c r="J143" s="24"/>
      <c r="K143" s="100" t="e">
        <f t="shared" si="13"/>
        <v>#DIV/0!</v>
      </c>
      <c r="L143" s="27">
        <f t="shared" si="14"/>
        <v>0</v>
      </c>
    </row>
    <row r="144" spans="1:12" ht="12.75" hidden="1">
      <c r="A144" s="31" t="s">
        <v>31</v>
      </c>
      <c r="B144" s="98"/>
      <c r="C144" s="24"/>
      <c r="D144" s="24"/>
      <c r="E144" s="24"/>
      <c r="F144" s="24"/>
      <c r="G144" s="24"/>
      <c r="H144" s="30" t="e">
        <f t="shared" si="12"/>
        <v>#DIV/0!</v>
      </c>
      <c r="I144" s="99"/>
      <c r="J144" s="24"/>
      <c r="K144" s="100" t="e">
        <f t="shared" si="13"/>
        <v>#DIV/0!</v>
      </c>
      <c r="L144" s="27">
        <f t="shared" si="14"/>
        <v>0</v>
      </c>
    </row>
    <row r="145" spans="1:12" ht="11.25" hidden="1" customHeight="1">
      <c r="A145" s="28" t="s">
        <v>32</v>
      </c>
      <c r="B145" s="98"/>
      <c r="C145" s="24">
        <f>SUM(C146:C152)</f>
        <v>0</v>
      </c>
      <c r="D145" s="24"/>
      <c r="E145" s="24">
        <f>SUM(E146:E152)</f>
        <v>0</v>
      </c>
      <c r="F145" s="24"/>
      <c r="G145" s="24">
        <f>SUM(G146:G152)</f>
        <v>0</v>
      </c>
      <c r="H145" s="30" t="e">
        <f t="shared" si="12"/>
        <v>#DIV/0!</v>
      </c>
      <c r="I145" s="99"/>
      <c r="J145" s="24">
        <f>SUM(J146:J152)</f>
        <v>0</v>
      </c>
      <c r="K145" s="100" t="e">
        <f t="shared" si="13"/>
        <v>#DIV/0!</v>
      </c>
      <c r="L145" s="27">
        <f t="shared" si="14"/>
        <v>0</v>
      </c>
    </row>
    <row r="146" spans="1:12" ht="11.25" hidden="1" customHeight="1">
      <c r="A146" s="28" t="s">
        <v>33</v>
      </c>
      <c r="B146" s="98"/>
      <c r="C146" s="24"/>
      <c r="D146" s="24"/>
      <c r="E146" s="24"/>
      <c r="F146" s="24"/>
      <c r="G146" s="24"/>
      <c r="H146" s="30" t="e">
        <f t="shared" si="12"/>
        <v>#DIV/0!</v>
      </c>
      <c r="I146" s="99"/>
      <c r="J146" s="24"/>
      <c r="K146" s="100" t="e">
        <f t="shared" si="13"/>
        <v>#DIV/0!</v>
      </c>
      <c r="L146" s="27">
        <f t="shared" si="14"/>
        <v>0</v>
      </c>
    </row>
    <row r="147" spans="1:12" ht="11.25" hidden="1" customHeight="1">
      <c r="A147" s="28" t="s">
        <v>34</v>
      </c>
      <c r="B147" s="98"/>
      <c r="C147" s="24"/>
      <c r="D147" s="24"/>
      <c r="E147" s="24"/>
      <c r="F147" s="24"/>
      <c r="G147" s="24"/>
      <c r="H147" s="30" t="e">
        <f t="shared" si="12"/>
        <v>#DIV/0!</v>
      </c>
      <c r="I147" s="99"/>
      <c r="J147" s="24"/>
      <c r="K147" s="100" t="e">
        <f t="shared" si="13"/>
        <v>#DIV/0!</v>
      </c>
      <c r="L147" s="27">
        <f t="shared" si="14"/>
        <v>0</v>
      </c>
    </row>
    <row r="148" spans="1:12" ht="25.5" hidden="1">
      <c r="A148" s="31" t="s">
        <v>140</v>
      </c>
      <c r="B148" s="98"/>
      <c r="C148" s="24"/>
      <c r="D148" s="24"/>
      <c r="E148" s="24"/>
      <c r="F148" s="24"/>
      <c r="G148" s="24"/>
      <c r="H148" s="30" t="e">
        <f t="shared" si="12"/>
        <v>#DIV/0!</v>
      </c>
      <c r="I148" s="99"/>
      <c r="J148" s="24"/>
      <c r="K148" s="100" t="e">
        <f t="shared" si="13"/>
        <v>#DIV/0!</v>
      </c>
      <c r="L148" s="27">
        <f t="shared" si="14"/>
        <v>0</v>
      </c>
    </row>
    <row r="149" spans="1:12" ht="11.25" hidden="1" customHeight="1">
      <c r="A149" s="28" t="s">
        <v>36</v>
      </c>
      <c r="B149" s="98"/>
      <c r="C149" s="24"/>
      <c r="D149" s="24"/>
      <c r="E149" s="24"/>
      <c r="F149" s="24"/>
      <c r="G149" s="24"/>
      <c r="H149" s="30" t="e">
        <f t="shared" si="12"/>
        <v>#DIV/0!</v>
      </c>
      <c r="I149" s="99"/>
      <c r="J149" s="24"/>
      <c r="K149" s="100" t="e">
        <f t="shared" si="13"/>
        <v>#DIV/0!</v>
      </c>
      <c r="L149" s="27">
        <f t="shared" si="14"/>
        <v>0</v>
      </c>
    </row>
    <row r="150" spans="1:12" ht="11.25" hidden="1" customHeight="1">
      <c r="A150" s="28" t="s">
        <v>37</v>
      </c>
      <c r="B150" s="98"/>
      <c r="C150" s="24"/>
      <c r="D150" s="24"/>
      <c r="E150" s="24"/>
      <c r="F150" s="24"/>
      <c r="G150" s="24"/>
      <c r="H150" s="30" t="e">
        <f t="shared" si="12"/>
        <v>#DIV/0!</v>
      </c>
      <c r="I150" s="99"/>
      <c r="J150" s="24"/>
      <c r="K150" s="100" t="e">
        <f t="shared" si="13"/>
        <v>#DIV/0!</v>
      </c>
      <c r="L150" s="27">
        <f t="shared" si="14"/>
        <v>0</v>
      </c>
    </row>
    <row r="151" spans="1:12" ht="11.25" hidden="1" customHeight="1">
      <c r="A151" s="28" t="s">
        <v>141</v>
      </c>
      <c r="B151" s="98"/>
      <c r="C151" s="24"/>
      <c r="D151" s="24"/>
      <c r="E151" s="24"/>
      <c r="F151" s="24"/>
      <c r="G151" s="24"/>
      <c r="H151" s="30" t="e">
        <f t="shared" si="12"/>
        <v>#DIV/0!</v>
      </c>
      <c r="I151" s="99"/>
      <c r="J151" s="24"/>
      <c r="K151" s="100" t="e">
        <f t="shared" si="13"/>
        <v>#DIV/0!</v>
      </c>
      <c r="L151" s="27">
        <f t="shared" si="14"/>
        <v>0</v>
      </c>
    </row>
    <row r="152" spans="1:12" ht="11.25" hidden="1" customHeight="1">
      <c r="A152" s="28" t="s">
        <v>142</v>
      </c>
      <c r="B152" s="98"/>
      <c r="C152" s="24"/>
      <c r="D152" s="24"/>
      <c r="E152" s="24"/>
      <c r="F152" s="24"/>
      <c r="G152" s="24"/>
      <c r="H152" s="30" t="e">
        <f t="shared" si="12"/>
        <v>#DIV/0!</v>
      </c>
      <c r="I152" s="99"/>
      <c r="J152" s="24"/>
      <c r="K152" s="100" t="e">
        <f t="shared" si="13"/>
        <v>#DIV/0!</v>
      </c>
      <c r="L152" s="27">
        <f t="shared" si="14"/>
        <v>0</v>
      </c>
    </row>
    <row r="153" spans="1:12" ht="11.25" hidden="1" customHeight="1">
      <c r="A153" s="28" t="s">
        <v>40</v>
      </c>
      <c r="B153" s="98"/>
      <c r="C153" s="24"/>
      <c r="D153" s="24"/>
      <c r="E153" s="24"/>
      <c r="F153" s="24"/>
      <c r="G153" s="24"/>
      <c r="H153" s="30" t="e">
        <f t="shared" si="12"/>
        <v>#DIV/0!</v>
      </c>
      <c r="I153" s="99"/>
      <c r="J153" s="24"/>
      <c r="K153" s="100" t="e">
        <f t="shared" si="13"/>
        <v>#DIV/0!</v>
      </c>
      <c r="L153" s="27">
        <f t="shared" si="14"/>
        <v>0</v>
      </c>
    </row>
    <row r="154" spans="1:12" ht="11.25" hidden="1" customHeight="1">
      <c r="A154" s="28" t="s">
        <v>41</v>
      </c>
      <c r="B154" s="98"/>
      <c r="C154" s="24"/>
      <c r="D154" s="24"/>
      <c r="E154" s="24"/>
      <c r="F154" s="24"/>
      <c r="G154" s="24"/>
      <c r="H154" s="30" t="e">
        <f t="shared" si="12"/>
        <v>#DIV/0!</v>
      </c>
      <c r="I154" s="99"/>
      <c r="J154" s="24"/>
      <c r="K154" s="100" t="e">
        <f t="shared" si="13"/>
        <v>#DIV/0!</v>
      </c>
      <c r="L154" s="27">
        <f t="shared" si="14"/>
        <v>0</v>
      </c>
    </row>
    <row r="155" spans="1:12" ht="11.25" hidden="1" customHeight="1">
      <c r="A155" s="28" t="s">
        <v>42</v>
      </c>
      <c r="B155" s="98"/>
      <c r="C155" s="24">
        <f>SUM(C156:C160)</f>
        <v>0</v>
      </c>
      <c r="D155" s="24"/>
      <c r="E155" s="24">
        <f>SUM(E156:E160)</f>
        <v>0</v>
      </c>
      <c r="F155" s="24"/>
      <c r="G155" s="24">
        <f>SUM(G156:G160)</f>
        <v>0</v>
      </c>
      <c r="H155" s="30" t="e">
        <f t="shared" si="12"/>
        <v>#DIV/0!</v>
      </c>
      <c r="I155" s="99"/>
      <c r="J155" s="24">
        <f>SUM(J156:J160)</f>
        <v>0</v>
      </c>
      <c r="K155" s="100" t="e">
        <f t="shared" si="13"/>
        <v>#DIV/0!</v>
      </c>
      <c r="L155" s="27">
        <f t="shared" si="14"/>
        <v>0</v>
      </c>
    </row>
    <row r="156" spans="1:12" ht="11.25" hidden="1" customHeight="1">
      <c r="A156" s="28" t="s">
        <v>43</v>
      </c>
      <c r="B156" s="98"/>
      <c r="C156" s="24"/>
      <c r="D156" s="24"/>
      <c r="E156" s="24"/>
      <c r="F156" s="24"/>
      <c r="G156" s="24"/>
      <c r="H156" s="30" t="e">
        <f t="shared" si="12"/>
        <v>#DIV/0!</v>
      </c>
      <c r="I156" s="99"/>
      <c r="J156" s="24"/>
      <c r="K156" s="100" t="e">
        <f t="shared" si="13"/>
        <v>#DIV/0!</v>
      </c>
      <c r="L156" s="27">
        <f t="shared" si="14"/>
        <v>0</v>
      </c>
    </row>
    <row r="157" spans="1:12" ht="11.25" hidden="1" customHeight="1">
      <c r="A157" s="28" t="s">
        <v>44</v>
      </c>
      <c r="B157" s="98"/>
      <c r="C157" s="24"/>
      <c r="D157" s="24"/>
      <c r="E157" s="24"/>
      <c r="F157" s="24"/>
      <c r="G157" s="24"/>
      <c r="H157" s="30" t="e">
        <f t="shared" si="12"/>
        <v>#DIV/0!</v>
      </c>
      <c r="I157" s="99"/>
      <c r="J157" s="24"/>
      <c r="K157" s="100" t="e">
        <f t="shared" si="13"/>
        <v>#DIV/0!</v>
      </c>
      <c r="L157" s="27">
        <f t="shared" si="14"/>
        <v>0</v>
      </c>
    </row>
    <row r="158" spans="1:12" ht="11.25" hidden="1" customHeight="1">
      <c r="A158" s="28" t="s">
        <v>45</v>
      </c>
      <c r="B158" s="98"/>
      <c r="C158" s="24"/>
      <c r="D158" s="24"/>
      <c r="E158" s="24"/>
      <c r="F158" s="24"/>
      <c r="G158" s="24"/>
      <c r="H158" s="30" t="e">
        <f t="shared" si="12"/>
        <v>#DIV/0!</v>
      </c>
      <c r="I158" s="99"/>
      <c r="J158" s="24"/>
      <c r="K158" s="100" t="e">
        <f t="shared" si="13"/>
        <v>#DIV/0!</v>
      </c>
      <c r="L158" s="27">
        <f t="shared" si="14"/>
        <v>0</v>
      </c>
    </row>
    <row r="159" spans="1:12" ht="11.25" hidden="1" customHeight="1">
      <c r="A159" s="28" t="s">
        <v>46</v>
      </c>
      <c r="B159" s="98"/>
      <c r="C159" s="24"/>
      <c r="D159" s="24"/>
      <c r="E159" s="24"/>
      <c r="F159" s="24"/>
      <c r="G159" s="24"/>
      <c r="H159" s="30" t="e">
        <f t="shared" si="12"/>
        <v>#DIV/0!</v>
      </c>
      <c r="I159" s="99"/>
      <c r="J159" s="24"/>
      <c r="K159" s="100" t="e">
        <f t="shared" si="13"/>
        <v>#DIV/0!</v>
      </c>
      <c r="L159" s="27">
        <f t="shared" si="14"/>
        <v>0</v>
      </c>
    </row>
    <row r="160" spans="1:12" ht="11.25" hidden="1" customHeight="1">
      <c r="A160" s="28" t="s">
        <v>47</v>
      </c>
      <c r="B160" s="98"/>
      <c r="C160" s="24"/>
      <c r="D160" s="24"/>
      <c r="E160" s="24"/>
      <c r="F160" s="24"/>
      <c r="G160" s="24"/>
      <c r="H160" s="30" t="e">
        <f t="shared" si="12"/>
        <v>#DIV/0!</v>
      </c>
      <c r="I160" s="99"/>
      <c r="J160" s="24"/>
      <c r="K160" s="100" t="e">
        <f t="shared" si="13"/>
        <v>#DIV/0!</v>
      </c>
      <c r="L160" s="27">
        <f t="shared" si="14"/>
        <v>0</v>
      </c>
    </row>
    <row r="161" spans="1:12" ht="11.25" hidden="1" customHeight="1">
      <c r="A161" s="28" t="s">
        <v>48</v>
      </c>
      <c r="B161" s="98"/>
      <c r="C161" s="24">
        <f>SUM(C162:C169)</f>
        <v>0</v>
      </c>
      <c r="D161" s="24"/>
      <c r="E161" s="24">
        <f>SUM(E162:E169)</f>
        <v>0</v>
      </c>
      <c r="F161" s="24"/>
      <c r="G161" s="24">
        <f>SUM(G162:G169)</f>
        <v>0</v>
      </c>
      <c r="H161" s="30" t="e">
        <f t="shared" si="12"/>
        <v>#DIV/0!</v>
      </c>
      <c r="I161" s="99"/>
      <c r="J161" s="24">
        <f>SUM(J162:J169)</f>
        <v>0</v>
      </c>
      <c r="K161" s="100" t="e">
        <f t="shared" si="13"/>
        <v>#DIV/0!</v>
      </c>
      <c r="L161" s="27">
        <f t="shared" si="14"/>
        <v>0</v>
      </c>
    </row>
    <row r="162" spans="1:12" ht="11.25" hidden="1" customHeight="1">
      <c r="A162" s="28" t="s">
        <v>49</v>
      </c>
      <c r="B162" s="98"/>
      <c r="C162" s="24"/>
      <c r="D162" s="24"/>
      <c r="E162" s="24"/>
      <c r="F162" s="24"/>
      <c r="G162" s="24"/>
      <c r="H162" s="30" t="e">
        <f t="shared" si="12"/>
        <v>#DIV/0!</v>
      </c>
      <c r="I162" s="99"/>
      <c r="J162" s="24"/>
      <c r="K162" s="100" t="e">
        <f t="shared" si="13"/>
        <v>#DIV/0!</v>
      </c>
      <c r="L162" s="27">
        <f t="shared" si="14"/>
        <v>0</v>
      </c>
    </row>
    <row r="163" spans="1:12" ht="11.25" hidden="1" customHeight="1">
      <c r="A163" s="28" t="s">
        <v>50</v>
      </c>
      <c r="B163" s="98"/>
      <c r="C163" s="24"/>
      <c r="D163" s="24"/>
      <c r="E163" s="24"/>
      <c r="F163" s="24"/>
      <c r="G163" s="24"/>
      <c r="H163" s="30" t="e">
        <f t="shared" si="12"/>
        <v>#DIV/0!</v>
      </c>
      <c r="I163" s="99"/>
      <c r="J163" s="24"/>
      <c r="K163" s="100" t="e">
        <f t="shared" si="13"/>
        <v>#DIV/0!</v>
      </c>
      <c r="L163" s="27">
        <f t="shared" si="14"/>
        <v>0</v>
      </c>
    </row>
    <row r="164" spans="1:12" ht="11.25" hidden="1" customHeight="1">
      <c r="A164" s="28" t="s">
        <v>51</v>
      </c>
      <c r="B164" s="98"/>
      <c r="C164" s="24"/>
      <c r="D164" s="24"/>
      <c r="E164" s="24"/>
      <c r="F164" s="24"/>
      <c r="G164" s="24"/>
      <c r="H164" s="30" t="e">
        <f t="shared" si="12"/>
        <v>#DIV/0!</v>
      </c>
      <c r="I164" s="99"/>
      <c r="J164" s="24"/>
      <c r="K164" s="100" t="e">
        <f t="shared" si="13"/>
        <v>#DIV/0!</v>
      </c>
      <c r="L164" s="27">
        <f t="shared" si="14"/>
        <v>0</v>
      </c>
    </row>
    <row r="165" spans="1:12" ht="11.25" hidden="1" customHeight="1">
      <c r="A165" s="28" t="s">
        <v>52</v>
      </c>
      <c r="B165" s="98"/>
      <c r="C165" s="24"/>
      <c r="D165" s="24"/>
      <c r="E165" s="24"/>
      <c r="F165" s="24"/>
      <c r="G165" s="24"/>
      <c r="H165" s="30" t="e">
        <f t="shared" si="12"/>
        <v>#DIV/0!</v>
      </c>
      <c r="I165" s="99"/>
      <c r="J165" s="24"/>
      <c r="K165" s="100" t="e">
        <f t="shared" si="13"/>
        <v>#DIV/0!</v>
      </c>
      <c r="L165" s="27">
        <f t="shared" si="14"/>
        <v>0</v>
      </c>
    </row>
    <row r="166" spans="1:12" ht="11.25" hidden="1" customHeight="1">
      <c r="A166" s="28" t="s">
        <v>53</v>
      </c>
      <c r="B166" s="98"/>
      <c r="C166" s="24"/>
      <c r="D166" s="24"/>
      <c r="E166" s="24"/>
      <c r="F166" s="24"/>
      <c r="G166" s="24"/>
      <c r="H166" s="30" t="e">
        <f t="shared" ref="H166:H197" si="15">G166/E166</f>
        <v>#DIV/0!</v>
      </c>
      <c r="I166" s="99"/>
      <c r="J166" s="24"/>
      <c r="K166" s="100" t="e">
        <f t="shared" ref="K166:K197" si="16">J166/E166</f>
        <v>#DIV/0!</v>
      </c>
      <c r="L166" s="27">
        <f t="shared" ref="L166:L197" si="17">E166-J166</f>
        <v>0</v>
      </c>
    </row>
    <row r="167" spans="1:12" ht="11.25" hidden="1" customHeight="1">
      <c r="A167" s="28" t="s">
        <v>54</v>
      </c>
      <c r="B167" s="98"/>
      <c r="C167" s="24"/>
      <c r="D167" s="24"/>
      <c r="E167" s="24"/>
      <c r="F167" s="24"/>
      <c r="G167" s="24"/>
      <c r="H167" s="30" t="e">
        <f t="shared" si="15"/>
        <v>#DIV/0!</v>
      </c>
      <c r="I167" s="99"/>
      <c r="J167" s="24"/>
      <c r="K167" s="100" t="e">
        <f t="shared" si="16"/>
        <v>#DIV/0!</v>
      </c>
      <c r="L167" s="27">
        <f t="shared" si="17"/>
        <v>0</v>
      </c>
    </row>
    <row r="168" spans="1:12" ht="11.25" hidden="1" customHeight="1">
      <c r="A168" s="28" t="s">
        <v>55</v>
      </c>
      <c r="B168" s="98"/>
      <c r="C168" s="106"/>
      <c r="D168" s="106"/>
      <c r="E168" s="106"/>
      <c r="F168" s="106"/>
      <c r="G168" s="106"/>
      <c r="H168" s="30" t="e">
        <f t="shared" si="15"/>
        <v>#DIV/0!</v>
      </c>
      <c r="I168" s="107"/>
      <c r="J168" s="106"/>
      <c r="K168" s="100" t="e">
        <f t="shared" si="16"/>
        <v>#DIV/0!</v>
      </c>
      <c r="L168" s="27">
        <f t="shared" si="17"/>
        <v>0</v>
      </c>
    </row>
    <row r="169" spans="1:12" ht="11.25" hidden="1" customHeight="1">
      <c r="A169" s="108" t="s">
        <v>56</v>
      </c>
      <c r="B169" s="98"/>
      <c r="C169" s="106"/>
      <c r="D169" s="106"/>
      <c r="E169" s="106"/>
      <c r="F169" s="106"/>
      <c r="G169" s="106"/>
      <c r="H169" s="30" t="e">
        <f t="shared" si="15"/>
        <v>#DIV/0!</v>
      </c>
      <c r="I169" s="107"/>
      <c r="J169" s="106"/>
      <c r="K169" s="100" t="e">
        <f t="shared" si="16"/>
        <v>#DIV/0!</v>
      </c>
      <c r="L169" s="27">
        <f t="shared" si="17"/>
        <v>0</v>
      </c>
    </row>
    <row r="170" spans="1:12" ht="11.25" hidden="1" customHeight="1">
      <c r="A170" s="28" t="s">
        <v>57</v>
      </c>
      <c r="B170" s="98"/>
      <c r="C170" s="24">
        <f>SUM(C171:C174)</f>
        <v>0</v>
      </c>
      <c r="D170" s="24"/>
      <c r="E170" s="24">
        <f>SUM(E171:E174)</f>
        <v>0</v>
      </c>
      <c r="F170" s="24"/>
      <c r="G170" s="24">
        <f>SUM(G171:G174)</f>
        <v>0</v>
      </c>
      <c r="H170" s="30" t="e">
        <f t="shared" si="15"/>
        <v>#DIV/0!</v>
      </c>
      <c r="I170" s="99"/>
      <c r="J170" s="24">
        <f>SUM(J171:J174)</f>
        <v>0</v>
      </c>
      <c r="K170" s="100" t="e">
        <f t="shared" si="16"/>
        <v>#DIV/0!</v>
      </c>
      <c r="L170" s="27">
        <f t="shared" si="17"/>
        <v>0</v>
      </c>
    </row>
    <row r="171" spans="1:12" ht="11.25" hidden="1" customHeight="1">
      <c r="A171" s="28" t="s">
        <v>58</v>
      </c>
      <c r="B171" s="98"/>
      <c r="C171" s="24"/>
      <c r="D171" s="24"/>
      <c r="E171" s="24"/>
      <c r="F171" s="24"/>
      <c r="G171" s="24"/>
      <c r="H171" s="30" t="e">
        <f t="shared" si="15"/>
        <v>#DIV/0!</v>
      </c>
      <c r="I171" s="99"/>
      <c r="J171" s="24"/>
      <c r="K171" s="100" t="e">
        <f t="shared" si="16"/>
        <v>#DIV/0!</v>
      </c>
      <c r="L171" s="27">
        <f t="shared" si="17"/>
        <v>0</v>
      </c>
    </row>
    <row r="172" spans="1:12" ht="11.25" hidden="1" customHeight="1">
      <c r="A172" s="28" t="s">
        <v>59</v>
      </c>
      <c r="B172" s="98"/>
      <c r="C172" s="24"/>
      <c r="D172" s="24"/>
      <c r="E172" s="24"/>
      <c r="F172" s="24"/>
      <c r="G172" s="24"/>
      <c r="H172" s="30" t="e">
        <f t="shared" si="15"/>
        <v>#DIV/0!</v>
      </c>
      <c r="I172" s="99"/>
      <c r="J172" s="24"/>
      <c r="K172" s="100" t="e">
        <f t="shared" si="16"/>
        <v>#DIV/0!</v>
      </c>
      <c r="L172" s="27">
        <f t="shared" si="17"/>
        <v>0</v>
      </c>
    </row>
    <row r="173" spans="1:12" ht="11.25" hidden="1" customHeight="1">
      <c r="A173" s="28" t="s">
        <v>60</v>
      </c>
      <c r="B173" s="98"/>
      <c r="C173" s="24"/>
      <c r="D173" s="24"/>
      <c r="E173" s="24"/>
      <c r="F173" s="24"/>
      <c r="G173" s="24"/>
      <c r="H173" s="30" t="e">
        <f t="shared" si="15"/>
        <v>#DIV/0!</v>
      </c>
      <c r="I173" s="99"/>
      <c r="J173" s="24"/>
      <c r="K173" s="100" t="e">
        <f t="shared" si="16"/>
        <v>#DIV/0!</v>
      </c>
      <c r="L173" s="27">
        <f t="shared" si="17"/>
        <v>0</v>
      </c>
    </row>
    <row r="174" spans="1:12" ht="11.25" hidden="1" customHeight="1">
      <c r="A174" s="31" t="s">
        <v>61</v>
      </c>
      <c r="B174" s="98"/>
      <c r="C174" s="24"/>
      <c r="D174" s="24"/>
      <c r="E174" s="24"/>
      <c r="F174" s="24"/>
      <c r="G174" s="24"/>
      <c r="H174" s="30" t="e">
        <f t="shared" si="15"/>
        <v>#DIV/0!</v>
      </c>
      <c r="I174" s="99"/>
      <c r="J174" s="24"/>
      <c r="K174" s="100" t="e">
        <f t="shared" si="16"/>
        <v>#DIV/0!</v>
      </c>
      <c r="L174" s="27">
        <f t="shared" si="17"/>
        <v>0</v>
      </c>
    </row>
    <row r="175" spans="1:12" ht="11.25" hidden="1" customHeight="1">
      <c r="A175" s="28" t="s">
        <v>63</v>
      </c>
      <c r="B175" s="98"/>
      <c r="C175" s="24">
        <f>SUM(C176,C179,C183,C184,C193)</f>
        <v>0</v>
      </c>
      <c r="D175" s="24"/>
      <c r="E175" s="24">
        <f>SUM(E176,E179,E183,E184,E193)</f>
        <v>0</v>
      </c>
      <c r="F175" s="24"/>
      <c r="G175" s="24">
        <f>SUM(G176,G179,G183,G184,G193)</f>
        <v>0</v>
      </c>
      <c r="H175" s="30" t="e">
        <f t="shared" si="15"/>
        <v>#DIV/0!</v>
      </c>
      <c r="I175" s="99"/>
      <c r="J175" s="24">
        <f>SUM(J176,J179,J183,J184,J193)</f>
        <v>0</v>
      </c>
      <c r="K175" s="100" t="e">
        <f t="shared" si="16"/>
        <v>#DIV/0!</v>
      </c>
      <c r="L175" s="27">
        <f t="shared" si="17"/>
        <v>0</v>
      </c>
    </row>
    <row r="176" spans="1:12" ht="11.25" hidden="1" customHeight="1">
      <c r="A176" s="28" t="s">
        <v>64</v>
      </c>
      <c r="B176" s="98"/>
      <c r="C176" s="24">
        <f>SUM(C177:C178)</f>
        <v>0</v>
      </c>
      <c r="D176" s="24"/>
      <c r="E176" s="24">
        <f>SUM(E177:E178)</f>
        <v>0</v>
      </c>
      <c r="F176" s="24"/>
      <c r="G176" s="24">
        <f>SUM(G177:G178)</f>
        <v>0</v>
      </c>
      <c r="H176" s="30" t="e">
        <f t="shared" si="15"/>
        <v>#DIV/0!</v>
      </c>
      <c r="I176" s="99"/>
      <c r="J176" s="24">
        <f>SUM(J177:J178)</f>
        <v>0</v>
      </c>
      <c r="K176" s="100" t="e">
        <f t="shared" si="16"/>
        <v>#DIV/0!</v>
      </c>
      <c r="L176" s="27">
        <f t="shared" si="17"/>
        <v>0</v>
      </c>
    </row>
    <row r="177" spans="1:12" ht="11.25" hidden="1" customHeight="1">
      <c r="A177" s="28" t="s">
        <v>65</v>
      </c>
      <c r="B177" s="98"/>
      <c r="C177" s="24"/>
      <c r="D177" s="24"/>
      <c r="E177" s="24"/>
      <c r="F177" s="24"/>
      <c r="G177" s="24"/>
      <c r="H177" s="30" t="e">
        <f t="shared" si="15"/>
        <v>#DIV/0!</v>
      </c>
      <c r="I177" s="99"/>
      <c r="J177" s="24"/>
      <c r="K177" s="100" t="e">
        <f t="shared" si="16"/>
        <v>#DIV/0!</v>
      </c>
      <c r="L177" s="27">
        <f t="shared" si="17"/>
        <v>0</v>
      </c>
    </row>
    <row r="178" spans="1:12" ht="11.25" hidden="1" customHeight="1">
      <c r="A178" s="28" t="s">
        <v>66</v>
      </c>
      <c r="B178" s="98"/>
      <c r="C178" s="24"/>
      <c r="D178" s="24"/>
      <c r="E178" s="24"/>
      <c r="F178" s="24"/>
      <c r="G178" s="24"/>
      <c r="H178" s="30" t="e">
        <f t="shared" si="15"/>
        <v>#DIV/0!</v>
      </c>
      <c r="I178" s="99"/>
      <c r="J178" s="24"/>
      <c r="K178" s="100" t="e">
        <f t="shared" si="16"/>
        <v>#DIV/0!</v>
      </c>
      <c r="L178" s="27">
        <f t="shared" si="17"/>
        <v>0</v>
      </c>
    </row>
    <row r="179" spans="1:12" ht="11.25" hidden="1" customHeight="1">
      <c r="A179" s="28" t="s">
        <v>67</v>
      </c>
      <c r="B179" s="98"/>
      <c r="C179" s="24">
        <f>SUM(C180:C182)</f>
        <v>0</v>
      </c>
      <c r="D179" s="24"/>
      <c r="E179" s="24">
        <f>SUM(E180:E182)</f>
        <v>0</v>
      </c>
      <c r="F179" s="24"/>
      <c r="G179" s="24">
        <f>SUM(G180:G182)</f>
        <v>0</v>
      </c>
      <c r="H179" s="30" t="e">
        <f t="shared" si="15"/>
        <v>#DIV/0!</v>
      </c>
      <c r="I179" s="99"/>
      <c r="J179" s="24">
        <f>SUM(J180:J182)</f>
        <v>0</v>
      </c>
      <c r="K179" s="100" t="e">
        <f t="shared" si="16"/>
        <v>#DIV/0!</v>
      </c>
      <c r="L179" s="27">
        <f t="shared" si="17"/>
        <v>0</v>
      </c>
    </row>
    <row r="180" spans="1:12" ht="11.25" hidden="1" customHeight="1">
      <c r="A180" s="28" t="s">
        <v>68</v>
      </c>
      <c r="B180" s="98"/>
      <c r="C180" s="24"/>
      <c r="D180" s="24"/>
      <c r="E180" s="24"/>
      <c r="F180" s="24"/>
      <c r="G180" s="24"/>
      <c r="H180" s="30" t="e">
        <f t="shared" si="15"/>
        <v>#DIV/0!</v>
      </c>
      <c r="I180" s="99"/>
      <c r="J180" s="24"/>
      <c r="K180" s="100" t="e">
        <f t="shared" si="16"/>
        <v>#DIV/0!</v>
      </c>
      <c r="L180" s="27">
        <f t="shared" si="17"/>
        <v>0</v>
      </c>
    </row>
    <row r="181" spans="1:12" ht="11.25" hidden="1" customHeight="1">
      <c r="A181" s="28" t="s">
        <v>69</v>
      </c>
      <c r="B181" s="98"/>
      <c r="C181" s="24"/>
      <c r="D181" s="24"/>
      <c r="E181" s="24"/>
      <c r="F181" s="24"/>
      <c r="G181" s="24"/>
      <c r="H181" s="30" t="e">
        <f t="shared" si="15"/>
        <v>#DIV/0!</v>
      </c>
      <c r="I181" s="99"/>
      <c r="J181" s="24"/>
      <c r="K181" s="100" t="e">
        <f t="shared" si="16"/>
        <v>#DIV/0!</v>
      </c>
      <c r="L181" s="27">
        <f t="shared" si="17"/>
        <v>0</v>
      </c>
    </row>
    <row r="182" spans="1:12" ht="11.25" hidden="1" customHeight="1">
      <c r="A182" s="28" t="s">
        <v>70</v>
      </c>
      <c r="B182" s="98"/>
      <c r="C182" s="24"/>
      <c r="D182" s="24"/>
      <c r="E182" s="24"/>
      <c r="F182" s="24"/>
      <c r="G182" s="24"/>
      <c r="H182" s="30" t="e">
        <f t="shared" si="15"/>
        <v>#DIV/0!</v>
      </c>
      <c r="I182" s="99"/>
      <c r="J182" s="24"/>
      <c r="K182" s="100" t="e">
        <f t="shared" si="16"/>
        <v>#DIV/0!</v>
      </c>
      <c r="L182" s="27">
        <f t="shared" si="17"/>
        <v>0</v>
      </c>
    </row>
    <row r="183" spans="1:12" ht="11.25" hidden="1" customHeight="1">
      <c r="A183" s="28" t="s">
        <v>71</v>
      </c>
      <c r="B183" s="98"/>
      <c r="C183" s="24"/>
      <c r="D183" s="24"/>
      <c r="E183" s="24"/>
      <c r="F183" s="24"/>
      <c r="G183" s="24"/>
      <c r="H183" s="30" t="e">
        <f t="shared" si="15"/>
        <v>#DIV/0!</v>
      </c>
      <c r="I183" s="99"/>
      <c r="J183" s="24"/>
      <c r="K183" s="100" t="e">
        <f t="shared" si="16"/>
        <v>#DIV/0!</v>
      </c>
      <c r="L183" s="27">
        <f t="shared" si="17"/>
        <v>0</v>
      </c>
    </row>
    <row r="184" spans="1:12" ht="11.25" hidden="1" customHeight="1">
      <c r="A184" s="28" t="s">
        <v>72</v>
      </c>
      <c r="B184" s="98"/>
      <c r="C184" s="24">
        <f>SUM(C185:C192)</f>
        <v>0</v>
      </c>
      <c r="D184" s="24"/>
      <c r="E184" s="24">
        <f>SUM(E185:E192)</f>
        <v>0</v>
      </c>
      <c r="F184" s="24"/>
      <c r="G184" s="24">
        <f>SUM(G185:G192)</f>
        <v>0</v>
      </c>
      <c r="H184" s="30" t="e">
        <f t="shared" si="15"/>
        <v>#DIV/0!</v>
      </c>
      <c r="I184" s="99"/>
      <c r="J184" s="24">
        <f>SUM(J185:J192)</f>
        <v>0</v>
      </c>
      <c r="K184" s="100" t="e">
        <f t="shared" si="16"/>
        <v>#DIV/0!</v>
      </c>
      <c r="L184" s="27">
        <f t="shared" si="17"/>
        <v>0</v>
      </c>
    </row>
    <row r="185" spans="1:12" ht="11.25" hidden="1" customHeight="1">
      <c r="A185" s="28" t="s">
        <v>73</v>
      </c>
      <c r="B185" s="98"/>
      <c r="C185" s="24"/>
      <c r="D185" s="24"/>
      <c r="E185" s="24"/>
      <c r="F185" s="24"/>
      <c r="G185" s="24"/>
      <c r="H185" s="30" t="e">
        <f t="shared" si="15"/>
        <v>#DIV/0!</v>
      </c>
      <c r="I185" s="99"/>
      <c r="J185" s="24"/>
      <c r="K185" s="100" t="e">
        <f t="shared" si="16"/>
        <v>#DIV/0!</v>
      </c>
      <c r="L185" s="27">
        <f t="shared" si="17"/>
        <v>0</v>
      </c>
    </row>
    <row r="186" spans="1:12" ht="11.25" hidden="1" customHeight="1">
      <c r="A186" s="28" t="s">
        <v>50</v>
      </c>
      <c r="B186" s="98"/>
      <c r="C186" s="24"/>
      <c r="D186" s="24"/>
      <c r="E186" s="24"/>
      <c r="F186" s="24"/>
      <c r="G186" s="24"/>
      <c r="H186" s="30" t="e">
        <f t="shared" si="15"/>
        <v>#DIV/0!</v>
      </c>
      <c r="I186" s="99"/>
      <c r="J186" s="24"/>
      <c r="K186" s="100" t="e">
        <f t="shared" si="16"/>
        <v>#DIV/0!</v>
      </c>
      <c r="L186" s="27">
        <f t="shared" si="17"/>
        <v>0</v>
      </c>
    </row>
    <row r="187" spans="1:12" ht="11.25" hidden="1" customHeight="1">
      <c r="A187" s="28" t="s">
        <v>51</v>
      </c>
      <c r="B187" s="98"/>
      <c r="C187" s="24"/>
      <c r="D187" s="24"/>
      <c r="E187" s="24"/>
      <c r="F187" s="24"/>
      <c r="G187" s="24"/>
      <c r="H187" s="30" t="e">
        <f t="shared" si="15"/>
        <v>#DIV/0!</v>
      </c>
      <c r="I187" s="99"/>
      <c r="J187" s="24"/>
      <c r="K187" s="100" t="e">
        <f t="shared" si="16"/>
        <v>#DIV/0!</v>
      </c>
      <c r="L187" s="27">
        <f t="shared" si="17"/>
        <v>0</v>
      </c>
    </row>
    <row r="188" spans="1:12" ht="11.25" hidden="1" customHeight="1">
      <c r="A188" s="28" t="s">
        <v>52</v>
      </c>
      <c r="B188" s="98"/>
      <c r="C188" s="24"/>
      <c r="D188" s="24"/>
      <c r="E188" s="24"/>
      <c r="F188" s="24"/>
      <c r="G188" s="24"/>
      <c r="H188" s="30" t="e">
        <f t="shared" si="15"/>
        <v>#DIV/0!</v>
      </c>
      <c r="I188" s="99"/>
      <c r="J188" s="24"/>
      <c r="K188" s="100" t="e">
        <f t="shared" si="16"/>
        <v>#DIV/0!</v>
      </c>
      <c r="L188" s="27">
        <f t="shared" si="17"/>
        <v>0</v>
      </c>
    </row>
    <row r="189" spans="1:12" ht="11.25" hidden="1" customHeight="1">
      <c r="A189" s="35" t="s">
        <v>53</v>
      </c>
      <c r="B189" s="98"/>
      <c r="C189" s="24"/>
      <c r="D189" s="24"/>
      <c r="E189" s="24"/>
      <c r="F189" s="24"/>
      <c r="G189" s="24"/>
      <c r="H189" s="30" t="e">
        <f t="shared" si="15"/>
        <v>#DIV/0!</v>
      </c>
      <c r="I189" s="99"/>
      <c r="J189" s="24"/>
      <c r="K189" s="100" t="e">
        <f t="shared" si="16"/>
        <v>#DIV/0!</v>
      </c>
      <c r="L189" s="27">
        <f t="shared" si="17"/>
        <v>0</v>
      </c>
    </row>
    <row r="190" spans="1:12" ht="12.75" hidden="1" customHeight="1">
      <c r="A190" s="35" t="s">
        <v>54</v>
      </c>
      <c r="B190" s="98"/>
      <c r="C190" s="24"/>
      <c r="D190" s="24"/>
      <c r="E190" s="24"/>
      <c r="F190" s="24"/>
      <c r="G190" s="24"/>
      <c r="H190" s="30" t="e">
        <f t="shared" si="15"/>
        <v>#DIV/0!</v>
      </c>
      <c r="I190" s="99"/>
      <c r="J190" s="24"/>
      <c r="K190" s="100" t="e">
        <f t="shared" si="16"/>
        <v>#DIV/0!</v>
      </c>
      <c r="L190" s="27">
        <f t="shared" si="17"/>
        <v>0</v>
      </c>
    </row>
    <row r="191" spans="1:12" ht="11.25" hidden="1" customHeight="1">
      <c r="A191" s="28" t="s">
        <v>55</v>
      </c>
      <c r="B191" s="98"/>
      <c r="C191" s="24"/>
      <c r="D191" s="24"/>
      <c r="E191" s="24"/>
      <c r="F191" s="24"/>
      <c r="G191" s="24"/>
      <c r="H191" s="30" t="e">
        <f t="shared" si="15"/>
        <v>#DIV/0!</v>
      </c>
      <c r="I191" s="99"/>
      <c r="J191" s="24"/>
      <c r="K191" s="100" t="e">
        <f t="shared" si="16"/>
        <v>#DIV/0!</v>
      </c>
      <c r="L191" s="27">
        <f t="shared" si="17"/>
        <v>0</v>
      </c>
    </row>
    <row r="192" spans="1:12" ht="14.25" hidden="1" customHeight="1">
      <c r="A192" s="35" t="s">
        <v>74</v>
      </c>
      <c r="B192" s="98"/>
      <c r="C192" s="106"/>
      <c r="D192" s="106"/>
      <c r="E192" s="106"/>
      <c r="F192" s="106"/>
      <c r="G192" s="106"/>
      <c r="H192" s="30" t="e">
        <f t="shared" si="15"/>
        <v>#DIV/0!</v>
      </c>
      <c r="I192" s="107"/>
      <c r="J192" s="106"/>
      <c r="K192" s="100" t="e">
        <f t="shared" si="16"/>
        <v>#DIV/0!</v>
      </c>
      <c r="L192" s="27">
        <f t="shared" si="17"/>
        <v>0</v>
      </c>
    </row>
    <row r="193" spans="1:12" ht="11.25" hidden="1" customHeight="1">
      <c r="A193" s="109" t="s">
        <v>75</v>
      </c>
      <c r="B193" s="98"/>
      <c r="C193" s="24">
        <f>SUM(C194:C197)</f>
        <v>0</v>
      </c>
      <c r="D193" s="24"/>
      <c r="E193" s="24">
        <f>SUM(E194:E197)</f>
        <v>0</v>
      </c>
      <c r="F193" s="24"/>
      <c r="G193" s="24">
        <f>SUM(G194:G197)</f>
        <v>0</v>
      </c>
      <c r="H193" s="30" t="e">
        <f t="shared" si="15"/>
        <v>#DIV/0!</v>
      </c>
      <c r="I193" s="99"/>
      <c r="J193" s="24">
        <f>SUM(J194:J197)</f>
        <v>0</v>
      </c>
      <c r="K193" s="100" t="e">
        <f t="shared" si="16"/>
        <v>#DIV/0!</v>
      </c>
      <c r="L193" s="27">
        <f t="shared" si="17"/>
        <v>0</v>
      </c>
    </row>
    <row r="194" spans="1:12" ht="11.25" hidden="1" customHeight="1">
      <c r="A194" s="109" t="s">
        <v>76</v>
      </c>
      <c r="B194" s="98"/>
      <c r="C194" s="24"/>
      <c r="D194" s="24"/>
      <c r="E194" s="24"/>
      <c r="F194" s="24"/>
      <c r="G194" s="24"/>
      <c r="H194" s="30" t="e">
        <f t="shared" si="15"/>
        <v>#DIV/0!</v>
      </c>
      <c r="I194" s="99"/>
      <c r="J194" s="24"/>
      <c r="K194" s="100" t="e">
        <f t="shared" si="16"/>
        <v>#DIV/0!</v>
      </c>
      <c r="L194" s="27">
        <f t="shared" si="17"/>
        <v>0</v>
      </c>
    </row>
    <row r="195" spans="1:12" ht="12.75" hidden="1">
      <c r="A195" s="105" t="s">
        <v>77</v>
      </c>
      <c r="B195" s="98"/>
      <c r="C195" s="24"/>
      <c r="D195" s="24"/>
      <c r="E195" s="24"/>
      <c r="F195" s="24"/>
      <c r="G195" s="24"/>
      <c r="H195" s="30" t="e">
        <f t="shared" si="15"/>
        <v>#DIV/0!</v>
      </c>
      <c r="I195" s="99"/>
      <c r="J195" s="24"/>
      <c r="K195" s="100" t="e">
        <f t="shared" si="16"/>
        <v>#DIV/0!</v>
      </c>
      <c r="L195" s="27">
        <f t="shared" si="17"/>
        <v>0</v>
      </c>
    </row>
    <row r="196" spans="1:12" ht="12.75" hidden="1">
      <c r="A196" s="105" t="s">
        <v>143</v>
      </c>
      <c r="B196" s="98"/>
      <c r="C196" s="24"/>
      <c r="D196" s="24"/>
      <c r="E196" s="24"/>
      <c r="F196" s="24"/>
      <c r="G196" s="24"/>
      <c r="H196" s="30" t="e">
        <f t="shared" si="15"/>
        <v>#DIV/0!</v>
      </c>
      <c r="I196" s="99"/>
      <c r="J196" s="24"/>
      <c r="K196" s="100" t="e">
        <f t="shared" si="16"/>
        <v>#DIV/0!</v>
      </c>
      <c r="L196" s="27">
        <f t="shared" si="17"/>
        <v>0</v>
      </c>
    </row>
    <row r="197" spans="1:12" ht="12.75" hidden="1">
      <c r="A197" s="110" t="s">
        <v>144</v>
      </c>
      <c r="B197" s="101"/>
      <c r="C197" s="111"/>
      <c r="D197" s="106"/>
      <c r="E197" s="106"/>
      <c r="F197" s="106"/>
      <c r="G197" s="106"/>
      <c r="H197" s="30" t="e">
        <f t="shared" si="15"/>
        <v>#DIV/0!</v>
      </c>
      <c r="I197" s="107"/>
      <c r="J197" s="106"/>
      <c r="K197" s="100" t="e">
        <f t="shared" si="16"/>
        <v>#DIV/0!</v>
      </c>
      <c r="L197" s="27">
        <f t="shared" si="17"/>
        <v>0</v>
      </c>
    </row>
    <row r="198" spans="1:12" ht="11.25" hidden="1" customHeight="1">
      <c r="D198" s="112"/>
      <c r="E198" s="112"/>
      <c r="F198" s="112"/>
      <c r="G198" s="112"/>
      <c r="H198" s="112"/>
      <c r="I198" s="112"/>
      <c r="J198" s="112"/>
      <c r="K198" s="112"/>
      <c r="L198" s="113"/>
    </row>
    <row r="199" spans="1:12" ht="11.25" hidden="1" customHeight="1">
      <c r="A199" s="114"/>
      <c r="B199" s="68" t="s">
        <v>95</v>
      </c>
      <c r="C199" s="68" t="s">
        <v>95</v>
      </c>
      <c r="D199" s="304" t="s">
        <v>96</v>
      </c>
      <c r="E199" s="304"/>
      <c r="F199" s="69" t="s">
        <v>10</v>
      </c>
      <c r="G199" s="304" t="s">
        <v>97</v>
      </c>
      <c r="H199" s="304"/>
      <c r="I199" s="69" t="s">
        <v>10</v>
      </c>
      <c r="J199" s="312" t="s">
        <v>98</v>
      </c>
      <c r="K199" s="310" t="s">
        <v>145</v>
      </c>
      <c r="L199" s="310"/>
    </row>
    <row r="200" spans="1:12" ht="26.25" hidden="1" customHeight="1">
      <c r="A200" s="115" t="s">
        <v>146</v>
      </c>
      <c r="B200" s="71" t="s">
        <v>101</v>
      </c>
      <c r="C200" s="71" t="s">
        <v>102</v>
      </c>
      <c r="D200" s="73" t="s">
        <v>12</v>
      </c>
      <c r="E200" s="72" t="s">
        <v>147</v>
      </c>
      <c r="F200" s="73"/>
      <c r="G200" s="73" t="s">
        <v>12</v>
      </c>
      <c r="H200" s="72" t="s">
        <v>147</v>
      </c>
      <c r="I200" s="73"/>
      <c r="J200" s="312"/>
      <c r="K200" s="310"/>
      <c r="L200" s="310"/>
    </row>
    <row r="201" spans="1:12" ht="11.25" hidden="1" customHeight="1">
      <c r="A201" s="116"/>
      <c r="B201" s="117" t="s">
        <v>106</v>
      </c>
      <c r="C201" s="117" t="s">
        <v>107</v>
      </c>
      <c r="D201" s="117"/>
      <c r="E201" s="117" t="s">
        <v>108</v>
      </c>
      <c r="F201" s="118" t="s">
        <v>109</v>
      </c>
      <c r="G201" s="75"/>
      <c r="H201" s="75" t="s">
        <v>110</v>
      </c>
      <c r="I201" s="118" t="s">
        <v>111</v>
      </c>
      <c r="J201" s="75" t="s">
        <v>112</v>
      </c>
      <c r="K201" s="310"/>
      <c r="L201" s="310"/>
    </row>
    <row r="202" spans="1:12" ht="11.25" hidden="1" customHeight="1">
      <c r="A202" s="44" t="s">
        <v>125</v>
      </c>
      <c r="B202" s="79">
        <f>SUM(B203,B209)</f>
        <v>0</v>
      </c>
      <c r="C202" s="79">
        <f>SUM(C203,C209)</f>
        <v>0</v>
      </c>
      <c r="D202" s="79">
        <f>SUM(D203,D209)</f>
        <v>0</v>
      </c>
      <c r="E202" s="79">
        <f>SUM(E203,E209)</f>
        <v>0</v>
      </c>
      <c r="F202" s="79">
        <f t="shared" ref="F202:F211" si="18">C202-E202</f>
        <v>0</v>
      </c>
      <c r="G202" s="79">
        <f>SUM(G203,G209)</f>
        <v>0</v>
      </c>
      <c r="H202" s="79">
        <f>SUM(H203,H209)</f>
        <v>0</v>
      </c>
      <c r="I202" s="79">
        <f t="shared" ref="I202:I211" si="19">C202-H202</f>
        <v>0</v>
      </c>
      <c r="J202" s="79">
        <f>SUM(J203,J209)</f>
        <v>0</v>
      </c>
      <c r="K202" s="23"/>
      <c r="L202" s="22">
        <f>SUM(L203,L209)</f>
        <v>0</v>
      </c>
    </row>
    <row r="203" spans="1:12" ht="11.25" hidden="1" customHeight="1">
      <c r="A203" s="108" t="s">
        <v>114</v>
      </c>
      <c r="B203" s="80">
        <f>SUM(B204:B206)</f>
        <v>0</v>
      </c>
      <c r="C203" s="80">
        <f>SUM(C204:C206)</f>
        <v>0</v>
      </c>
      <c r="D203" s="80">
        <f>SUM(D204:D206)</f>
        <v>0</v>
      </c>
      <c r="E203" s="80">
        <f>SUM(E204:E206)</f>
        <v>0</v>
      </c>
      <c r="F203" s="80">
        <f t="shared" si="18"/>
        <v>0</v>
      </c>
      <c r="G203" s="80">
        <f>SUM(G204:G206)</f>
        <v>0</v>
      </c>
      <c r="H203" s="80">
        <f>SUM(H204:H206)</f>
        <v>0</v>
      </c>
      <c r="I203" s="80">
        <f t="shared" si="19"/>
        <v>0</v>
      </c>
      <c r="J203" s="80">
        <f>SUM(J204:J206)</f>
        <v>0</v>
      </c>
      <c r="K203" s="29"/>
      <c r="L203" s="24">
        <f>SUM(L204:L206)</f>
        <v>0</v>
      </c>
    </row>
    <row r="204" spans="1:12" ht="11.25" hidden="1" customHeight="1">
      <c r="A204" s="108" t="s">
        <v>115</v>
      </c>
      <c r="B204" s="80"/>
      <c r="C204" s="80"/>
      <c r="D204" s="80"/>
      <c r="E204" s="80"/>
      <c r="F204" s="80">
        <f t="shared" si="18"/>
        <v>0</v>
      </c>
      <c r="G204" s="80"/>
      <c r="H204" s="80"/>
      <c r="I204" s="80">
        <f t="shared" si="19"/>
        <v>0</v>
      </c>
      <c r="J204" s="80"/>
      <c r="K204" s="29"/>
      <c r="L204" s="24">
        <v>0</v>
      </c>
    </row>
    <row r="205" spans="1:12" ht="11.25" hidden="1" customHeight="1">
      <c r="A205" s="108" t="s">
        <v>116</v>
      </c>
      <c r="B205" s="80"/>
      <c r="C205" s="80"/>
      <c r="D205" s="80"/>
      <c r="E205" s="80"/>
      <c r="F205" s="80">
        <f t="shared" si="18"/>
        <v>0</v>
      </c>
      <c r="G205" s="80"/>
      <c r="H205" s="80"/>
      <c r="I205" s="80">
        <f t="shared" si="19"/>
        <v>0</v>
      </c>
      <c r="J205" s="80"/>
      <c r="K205" s="29"/>
      <c r="L205" s="24"/>
    </row>
    <row r="206" spans="1:12" ht="11.25" hidden="1" customHeight="1">
      <c r="A206" s="119" t="s">
        <v>117</v>
      </c>
      <c r="B206" s="82"/>
      <c r="C206" s="82"/>
      <c r="D206" s="82"/>
      <c r="E206" s="82"/>
      <c r="F206" s="82">
        <f t="shared" si="18"/>
        <v>0</v>
      </c>
      <c r="G206" s="82"/>
      <c r="H206" s="82"/>
      <c r="I206" s="82">
        <f t="shared" si="19"/>
        <v>0</v>
      </c>
      <c r="J206" s="82"/>
      <c r="K206" s="36"/>
      <c r="L206" s="37">
        <v>0</v>
      </c>
    </row>
    <row r="207" spans="1:12" ht="11.25" hidden="1" customHeight="1">
      <c r="A207" s="108" t="s">
        <v>120</v>
      </c>
      <c r="B207" s="80">
        <f>SUM(B208:B210)</f>
        <v>0</v>
      </c>
      <c r="C207" s="80">
        <f>SUM(C208:C210)</f>
        <v>0</v>
      </c>
      <c r="D207" s="80">
        <f>SUM(D208:D210)</f>
        <v>0</v>
      </c>
      <c r="E207" s="80">
        <f>SUM(E208:E210)</f>
        <v>0</v>
      </c>
      <c r="F207" s="80">
        <f t="shared" si="18"/>
        <v>0</v>
      </c>
      <c r="G207" s="80">
        <f>SUM(G208:G210)</f>
        <v>0</v>
      </c>
      <c r="H207" s="80">
        <f>SUM(H208:H210)</f>
        <v>0</v>
      </c>
      <c r="I207" s="80">
        <f t="shared" si="19"/>
        <v>0</v>
      </c>
      <c r="J207" s="80">
        <f>SUM(J208:J210)</f>
        <v>0</v>
      </c>
      <c r="K207" s="29"/>
      <c r="L207" s="24">
        <f>SUM(L208:L210)</f>
        <v>0</v>
      </c>
    </row>
    <row r="208" spans="1:12" ht="11.25" hidden="1" customHeight="1">
      <c r="A208" s="108" t="s">
        <v>121</v>
      </c>
      <c r="B208" s="80"/>
      <c r="C208" s="80"/>
      <c r="D208" s="80"/>
      <c r="E208" s="80"/>
      <c r="F208" s="80">
        <f t="shared" si="18"/>
        <v>0</v>
      </c>
      <c r="G208" s="80"/>
      <c r="H208" s="80"/>
      <c r="I208" s="80">
        <f t="shared" si="19"/>
        <v>0</v>
      </c>
      <c r="J208" s="80"/>
      <c r="K208" s="29"/>
      <c r="L208" s="24"/>
    </row>
    <row r="209" spans="1:12" ht="11.25" hidden="1" customHeight="1">
      <c r="A209" s="108" t="s">
        <v>122</v>
      </c>
      <c r="B209" s="80"/>
      <c r="C209" s="80"/>
      <c r="D209" s="80"/>
      <c r="E209" s="80"/>
      <c r="F209" s="80">
        <f t="shared" si="18"/>
        <v>0</v>
      </c>
      <c r="G209" s="80"/>
      <c r="H209" s="80"/>
      <c r="I209" s="80">
        <f t="shared" si="19"/>
        <v>0</v>
      </c>
      <c r="J209" s="80"/>
      <c r="K209" s="29"/>
      <c r="L209" s="24"/>
    </row>
    <row r="210" spans="1:12" ht="11.25" hidden="1" customHeight="1">
      <c r="A210" s="108" t="s">
        <v>123</v>
      </c>
      <c r="B210" s="80"/>
      <c r="C210" s="80"/>
      <c r="D210" s="80"/>
      <c r="E210" s="80"/>
      <c r="F210" s="80">
        <f t="shared" si="18"/>
        <v>0</v>
      </c>
      <c r="G210" s="80"/>
      <c r="H210" s="80"/>
      <c r="I210" s="80">
        <f t="shared" si="19"/>
        <v>0</v>
      </c>
      <c r="J210" s="80"/>
      <c r="K210" s="29"/>
      <c r="L210" s="24"/>
    </row>
    <row r="211" spans="1:12" ht="11.25" hidden="1" customHeight="1">
      <c r="A211" s="119" t="s">
        <v>148</v>
      </c>
      <c r="B211" s="36"/>
      <c r="C211" s="36"/>
      <c r="D211" s="36"/>
      <c r="E211" s="36"/>
      <c r="F211" s="82">
        <f t="shared" si="18"/>
        <v>0</v>
      </c>
      <c r="G211" s="36"/>
      <c r="H211" s="36"/>
      <c r="I211" s="82">
        <f t="shared" si="19"/>
        <v>0</v>
      </c>
      <c r="J211" s="36"/>
      <c r="K211" s="36"/>
      <c r="L211" s="37"/>
    </row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  <row r="217" spans="1:12" ht="11.25" hidden="1" customHeight="1"/>
    <row r="218" spans="1:12" ht="11.25" hidden="1" customHeight="1"/>
  </sheetData>
  <mergeCells count="50">
    <mergeCell ref="K199:L201"/>
    <mergeCell ref="A3:L3"/>
    <mergeCell ref="A4:L4"/>
    <mergeCell ref="A5:L5"/>
    <mergeCell ref="A6:L6"/>
    <mergeCell ref="A7:L7"/>
    <mergeCell ref="D133:E133"/>
    <mergeCell ref="F133:G133"/>
    <mergeCell ref="I133:J133"/>
    <mergeCell ref="D199:E199"/>
    <mergeCell ref="G199:H199"/>
    <mergeCell ref="J199:J200"/>
    <mergeCell ref="B131:C132"/>
    <mergeCell ref="D131:E132"/>
    <mergeCell ref="F131:K131"/>
    <mergeCell ref="F132:G132"/>
    <mergeCell ref="I132:J132"/>
    <mergeCell ref="K123:L123"/>
    <mergeCell ref="K124:L124"/>
    <mergeCell ref="K125:L125"/>
    <mergeCell ref="A126:K126"/>
    <mergeCell ref="A127:H127"/>
    <mergeCell ref="A128:C128"/>
    <mergeCell ref="K97:L100"/>
    <mergeCell ref="B92:C92"/>
    <mergeCell ref="D92:E92"/>
    <mergeCell ref="F92:G92"/>
    <mergeCell ref="I93:J93"/>
    <mergeCell ref="B94:C94"/>
    <mergeCell ref="F94:G94"/>
    <mergeCell ref="B95:C95"/>
    <mergeCell ref="F95:G95"/>
    <mergeCell ref="D97:E97"/>
    <mergeCell ref="G97:H97"/>
    <mergeCell ref="J97:J99"/>
    <mergeCell ref="B90:C90"/>
    <mergeCell ref="D90:E90"/>
    <mergeCell ref="F90:G90"/>
    <mergeCell ref="I90:J90"/>
    <mergeCell ref="D91:E91"/>
    <mergeCell ref="F91:G91"/>
    <mergeCell ref="D12:E12"/>
    <mergeCell ref="F12:G12"/>
    <mergeCell ref="I12:J12"/>
    <mergeCell ref="A1:L1"/>
    <mergeCell ref="B10:C11"/>
    <mergeCell ref="D10:E11"/>
    <mergeCell ref="F10:K10"/>
    <mergeCell ref="F11:G11"/>
    <mergeCell ref="I11:J11"/>
  </mergeCells>
  <printOptions horizontalCentered="1"/>
  <pageMargins left="0.39370078740157505" right="0.39370078740157505" top="0.98385826771653495" bottom="0.98385826771653595" header="0" footer="0.19645669291338602"/>
  <pageSetup paperSize="9" scale="65" fitToWidth="0" fitToHeight="0" orientation="landscape" r:id="rId1"/>
  <headerFooter alignWithMargins="0"/>
  <ignoredErrors>
    <ignoredError sqref="L108 F101:I122" formula="1"/>
    <ignoredError sqref="C24:E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9"/>
  <sheetViews>
    <sheetView topLeftCell="E1" zoomScaleNormal="100" workbookViewId="0">
      <selection activeCell="A184" sqref="A184:M184"/>
    </sheetView>
  </sheetViews>
  <sheetFormatPr defaultRowHeight="11.25" customHeight="1" outlineLevelCol="1"/>
  <cols>
    <col min="1" max="1" width="48.85546875" style="120" hidden="1" customWidth="1"/>
    <col min="2" max="2" width="6.5703125" style="120" hidden="1" customWidth="1" outlineLevel="1"/>
    <col min="3" max="3" width="14" style="120" hidden="1" customWidth="1" collapsed="1"/>
    <col min="4" max="4" width="15.140625" style="120" hidden="1" customWidth="1"/>
    <col min="5" max="5" width="13.5703125" style="120" bestFit="1" customWidth="1"/>
    <col min="6" max="6" width="13.85546875" style="120" bestFit="1" customWidth="1"/>
    <col min="7" max="7" width="11" style="127" customWidth="1"/>
    <col min="8" max="8" width="14" style="120" customWidth="1"/>
    <col min="9" max="9" width="13.7109375" style="120" bestFit="1" customWidth="1"/>
    <col min="10" max="10" width="14" style="120" bestFit="1" customWidth="1"/>
    <col min="11" max="11" width="11" style="127" customWidth="1"/>
    <col min="12" max="12" width="14" style="120" customWidth="1"/>
    <col min="13" max="13" width="16.42578125" style="120" customWidth="1"/>
    <col min="14" max="14" width="14.28515625" style="120" customWidth="1"/>
    <col min="15" max="15" width="5.7109375" style="120" customWidth="1"/>
    <col min="16" max="17" width="15.42578125" style="120" customWidth="1"/>
    <col min="18" max="18" width="22" style="120" customWidth="1"/>
    <col min="19" max="19" width="13.42578125" style="120" customWidth="1"/>
    <col min="20" max="1024" width="7.85546875" style="120" customWidth="1"/>
    <col min="1025" max="1025" width="9.140625" style="120" customWidth="1"/>
    <col min="1026" max="1026" width="9.140625" customWidth="1"/>
  </cols>
  <sheetData>
    <row r="1" spans="1:14" ht="12.75">
      <c r="A1" s="325" t="s">
        <v>149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1.2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4" ht="12.75">
      <c r="A3" s="327" t="s">
        <v>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121"/>
    </row>
    <row r="4" spans="1:14" ht="12.75">
      <c r="A4" s="328" t="s">
        <v>2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121"/>
    </row>
    <row r="5" spans="1:14" ht="12.75">
      <c r="A5" s="325" t="s">
        <v>150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122"/>
    </row>
    <row r="6" spans="1:14" ht="12.75">
      <c r="A6" s="320" t="s">
        <v>4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123"/>
    </row>
    <row r="7" spans="1:14" ht="12.75">
      <c r="A7" s="321" t="str">
        <f>'Anexo_1_-_Balanço_Orçamentário'!A7:L7</f>
        <v>JANEIRO A ABRIL DE 2023/BIMESTRE MARÇO - ABRIL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121"/>
    </row>
    <row r="8" spans="1:14" ht="12.75">
      <c r="A8" s="124"/>
      <c r="B8" s="124"/>
      <c r="C8" s="253"/>
      <c r="D8" s="253"/>
      <c r="E8" s="253"/>
      <c r="F8" s="253"/>
      <c r="G8" s="125"/>
      <c r="H8" s="124"/>
      <c r="I8" s="253"/>
      <c r="J8" s="253"/>
      <c r="K8" s="125"/>
      <c r="L8" s="124"/>
      <c r="M8" s="124"/>
    </row>
    <row r="9" spans="1:14" ht="12.75">
      <c r="A9" s="121" t="s">
        <v>151</v>
      </c>
      <c r="B9" s="253"/>
      <c r="C9" s="253"/>
      <c r="D9" s="253"/>
      <c r="E9" s="253"/>
      <c r="F9" s="253"/>
      <c r="H9" s="126"/>
      <c r="I9" s="253"/>
      <c r="J9" s="253"/>
      <c r="M9" s="128" t="s">
        <v>6</v>
      </c>
    </row>
    <row r="10" spans="1:14" ht="24.75" customHeight="1">
      <c r="A10" s="129"/>
      <c r="B10" s="130"/>
      <c r="C10" s="130" t="s">
        <v>95</v>
      </c>
      <c r="D10" s="130" t="s">
        <v>95</v>
      </c>
      <c r="E10" s="322" t="s">
        <v>96</v>
      </c>
      <c r="F10" s="322"/>
      <c r="G10" s="322"/>
      <c r="H10" s="131" t="s">
        <v>10</v>
      </c>
      <c r="I10" s="322" t="s">
        <v>97</v>
      </c>
      <c r="J10" s="322"/>
      <c r="K10" s="322"/>
      <c r="L10" s="131" t="s">
        <v>10</v>
      </c>
      <c r="M10" s="323" t="s">
        <v>152</v>
      </c>
    </row>
    <row r="11" spans="1:14" ht="29.25" customHeight="1">
      <c r="A11" s="132" t="s">
        <v>153</v>
      </c>
      <c r="B11" s="133"/>
      <c r="C11" s="133" t="s">
        <v>101</v>
      </c>
      <c r="D11" s="133" t="s">
        <v>102</v>
      </c>
      <c r="E11" s="134" t="s">
        <v>12</v>
      </c>
      <c r="F11" s="134" t="s">
        <v>14</v>
      </c>
      <c r="G11" s="135" t="s">
        <v>13</v>
      </c>
      <c r="H11" s="136"/>
      <c r="I11" s="134" t="s">
        <v>12</v>
      </c>
      <c r="J11" s="134" t="s">
        <v>14</v>
      </c>
      <c r="K11" s="135" t="s">
        <v>13</v>
      </c>
      <c r="L11" s="136"/>
      <c r="M11" s="323"/>
    </row>
    <row r="12" spans="1:14" s="141" customFormat="1" ht="15.75" customHeight="1">
      <c r="A12" s="137"/>
      <c r="B12" s="137"/>
      <c r="C12" s="256"/>
      <c r="D12" s="138" t="s">
        <v>15</v>
      </c>
      <c r="E12" s="138"/>
      <c r="F12" s="138" t="s">
        <v>16</v>
      </c>
      <c r="G12" s="139" t="s">
        <v>154</v>
      </c>
      <c r="H12" s="140" t="s">
        <v>155</v>
      </c>
      <c r="I12" s="138"/>
      <c r="J12" s="138" t="s">
        <v>106</v>
      </c>
      <c r="K12" s="139" t="s">
        <v>156</v>
      </c>
      <c r="L12" s="136" t="s">
        <v>157</v>
      </c>
      <c r="M12" s="324"/>
    </row>
    <row r="13" spans="1:14" s="141" customFormat="1" ht="12.75">
      <c r="A13" s="142" t="s">
        <v>158</v>
      </c>
      <c r="B13" s="259"/>
      <c r="C13" s="262">
        <f>SUM(C14,C18,C22,C27,C40,C45,C50,C54,C60,C66,C74,C80,C90,C94,C99,C104,C108,C112,C119,C124,C131,C134,C141,C148,C152,C158,C165,C170,C179)</f>
        <v>155423</v>
      </c>
      <c r="D13" s="255">
        <f>SUM(D14,D18,D22,D27,D40,D45,D50,D54,D60,D66,D74,D80,D90,D94,D99,D104,D108,D112,D119,D124,D131,D134,D141,D148,D152,D158,D165,D170,D179)</f>
        <v>713415</v>
      </c>
      <c r="E13" s="150">
        <f>SUM(E14,E18,E22,E27,E40,E45,E50,E54,E60,E66,E74,E80,E90,E94,E99,E104,E108,E112,E119,E124,E131,E134,E141,E148,E152,E158,E165,E170,E179)</f>
        <v>69027.209999999992</v>
      </c>
      <c r="F13" s="151">
        <f>SUM(F14,F18,F22,F27,F40,F45,F50,F54,F60,F66,F74,F80,F90,F94,F99,F104,F108,F112,F119,F124,F131,F134,F141,F148,F152,F158,F165,F170,F179)</f>
        <v>137436.97</v>
      </c>
      <c r="G13" s="145">
        <f t="shared" ref="G13:G45" si="0">F13/F$181</f>
        <v>1</v>
      </c>
      <c r="H13" s="143">
        <f>D13-F13</f>
        <v>575978.03</v>
      </c>
      <c r="I13" s="151">
        <f>SUM(I14,I18,I22,I27,I40,I45,I50,I54,I60,I66,I74,I80,I90,I94,I99,I104,I108,I112,I119,I124,I131,I134,I141,I148,I152,I158,I165,I170,I179)</f>
        <v>27664.289999999997</v>
      </c>
      <c r="J13" s="150">
        <f>SUM(J14,J18,J22,J27,J40,J45,J50,J54,J60,J66,J74,J80,J90,J94,J99,J104,J108,J112,J119,J124,J131,J134,J141,J148,J152,J158,J165,J170,J179)</f>
        <v>27762.07</v>
      </c>
      <c r="K13" s="265">
        <f>IFERROR(J13/J$181,"")</f>
        <v>1</v>
      </c>
      <c r="L13" s="262">
        <f t="shared" ref="L13:L45" si="1">D13-J13</f>
        <v>685652.93</v>
      </c>
      <c r="M13" s="262">
        <f>SUM(M14,M18,M22,M27,M40,M45,M50,M54,M60,M66,M74,M80,M90,M94,M99,M104,M108,M112,M119,M124,M131,M134,M141,M148,M152,M158,M165,M170,M179)</f>
        <v>0</v>
      </c>
    </row>
    <row r="14" spans="1:14" s="141" customFormat="1" ht="12.75" hidden="1">
      <c r="A14" s="146" t="s">
        <v>159</v>
      </c>
      <c r="B14" s="259"/>
      <c r="C14" s="258">
        <f>SUM(C15:C17)</f>
        <v>0</v>
      </c>
      <c r="D14" s="255">
        <f>SUM(D15:D17)</f>
        <v>0</v>
      </c>
      <c r="E14" s="150">
        <f>SUM(E15:E17)</f>
        <v>0</v>
      </c>
      <c r="F14" s="151">
        <f>SUM(F15:F17)</f>
        <v>0</v>
      </c>
      <c r="G14" s="145">
        <f t="shared" si="0"/>
        <v>0</v>
      </c>
      <c r="H14" s="143">
        <f t="shared" ref="H14:H45" si="2">D14-F14</f>
        <v>0</v>
      </c>
      <c r="I14" s="151">
        <f>SUM(I15:I17)</f>
        <v>0</v>
      </c>
      <c r="J14" s="150">
        <f>SUM(J15:J17)</f>
        <v>0</v>
      </c>
      <c r="K14" s="265">
        <f t="shared" ref="K14:K77" si="3">IFERROR(J14/J$181,"")</f>
        <v>0</v>
      </c>
      <c r="L14" s="258">
        <f t="shared" si="1"/>
        <v>0</v>
      </c>
      <c r="M14" s="258">
        <f>SUM(M15:M17)</f>
        <v>0</v>
      </c>
    </row>
    <row r="15" spans="1:14" ht="12.75" hidden="1">
      <c r="A15" s="147" t="s">
        <v>160</v>
      </c>
      <c r="B15" s="260"/>
      <c r="C15" s="258"/>
      <c r="D15" s="255"/>
      <c r="E15" s="150"/>
      <c r="F15" s="151"/>
      <c r="G15" s="145">
        <f t="shared" si="0"/>
        <v>0</v>
      </c>
      <c r="H15" s="143">
        <f t="shared" si="2"/>
        <v>0</v>
      </c>
      <c r="I15" s="151"/>
      <c r="J15" s="150"/>
      <c r="K15" s="265">
        <f t="shared" si="3"/>
        <v>0</v>
      </c>
      <c r="L15" s="258">
        <f t="shared" si="1"/>
        <v>0</v>
      </c>
      <c r="M15" s="258"/>
    </row>
    <row r="16" spans="1:14" ht="12.75" hidden="1">
      <c r="A16" s="147" t="s">
        <v>161</v>
      </c>
      <c r="B16" s="260"/>
      <c r="C16" s="258"/>
      <c r="D16" s="255"/>
      <c r="E16" s="150"/>
      <c r="F16" s="151"/>
      <c r="G16" s="145">
        <f t="shared" si="0"/>
        <v>0</v>
      </c>
      <c r="H16" s="143">
        <f t="shared" si="2"/>
        <v>0</v>
      </c>
      <c r="I16" s="151"/>
      <c r="J16" s="150"/>
      <c r="K16" s="265">
        <f t="shared" si="3"/>
        <v>0</v>
      </c>
      <c r="L16" s="258">
        <f t="shared" si="1"/>
        <v>0</v>
      </c>
      <c r="M16" s="258"/>
    </row>
    <row r="17" spans="1:16" ht="12.75" hidden="1">
      <c r="A17" s="147" t="s">
        <v>162</v>
      </c>
      <c r="B17" s="260"/>
      <c r="C17" s="258"/>
      <c r="D17" s="255"/>
      <c r="E17" s="150"/>
      <c r="F17" s="151"/>
      <c r="G17" s="145">
        <f t="shared" si="0"/>
        <v>0</v>
      </c>
      <c r="H17" s="143">
        <f t="shared" si="2"/>
        <v>0</v>
      </c>
      <c r="I17" s="151"/>
      <c r="J17" s="150"/>
      <c r="K17" s="265">
        <f t="shared" si="3"/>
        <v>0</v>
      </c>
      <c r="L17" s="258">
        <f t="shared" si="1"/>
        <v>0</v>
      </c>
      <c r="M17" s="258"/>
      <c r="N17" s="264"/>
    </row>
    <row r="18" spans="1:16" ht="12.75" hidden="1">
      <c r="A18" s="146" t="s">
        <v>163</v>
      </c>
      <c r="B18" s="259"/>
      <c r="C18" s="258">
        <f>SUM(C19:C21)</f>
        <v>0</v>
      </c>
      <c r="D18" s="255">
        <f>SUM(D19:D21)</f>
        <v>0</v>
      </c>
      <c r="E18" s="150">
        <f>SUM(E19:E21)</f>
        <v>0</v>
      </c>
      <c r="F18" s="151">
        <f>SUM(F19:F21)</f>
        <v>0</v>
      </c>
      <c r="G18" s="145">
        <f t="shared" si="0"/>
        <v>0</v>
      </c>
      <c r="H18" s="143">
        <f t="shared" si="2"/>
        <v>0</v>
      </c>
      <c r="I18" s="151">
        <f>SUM(I19:I21)</f>
        <v>0</v>
      </c>
      <c r="J18" s="150">
        <f>SUM(J19:J21)</f>
        <v>0</v>
      </c>
      <c r="K18" s="265">
        <f t="shared" si="3"/>
        <v>0</v>
      </c>
      <c r="L18" s="258">
        <f t="shared" si="1"/>
        <v>0</v>
      </c>
      <c r="M18" s="258">
        <f>SUM(M19:M21)</f>
        <v>0</v>
      </c>
      <c r="N18" s="264"/>
      <c r="P18" s="326"/>
    </row>
    <row r="19" spans="1:16" ht="12.75" hidden="1">
      <c r="A19" s="147" t="s">
        <v>164</v>
      </c>
      <c r="B19" s="259"/>
      <c r="C19" s="258"/>
      <c r="D19" s="255"/>
      <c r="E19" s="150"/>
      <c r="F19" s="151"/>
      <c r="G19" s="145">
        <f t="shared" si="0"/>
        <v>0</v>
      </c>
      <c r="H19" s="143">
        <f t="shared" si="2"/>
        <v>0</v>
      </c>
      <c r="I19" s="151"/>
      <c r="J19" s="150"/>
      <c r="K19" s="265">
        <f t="shared" si="3"/>
        <v>0</v>
      </c>
      <c r="L19" s="258">
        <f t="shared" si="1"/>
        <v>0</v>
      </c>
      <c r="M19" s="258"/>
      <c r="N19" s="264"/>
      <c r="P19" s="326"/>
    </row>
    <row r="20" spans="1:16" ht="12.75" hidden="1">
      <c r="A20" s="147" t="s">
        <v>165</v>
      </c>
      <c r="B20" s="259"/>
      <c r="C20" s="258"/>
      <c r="D20" s="255"/>
      <c r="E20" s="150"/>
      <c r="F20" s="151"/>
      <c r="G20" s="145">
        <f t="shared" si="0"/>
        <v>0</v>
      </c>
      <c r="H20" s="143">
        <f t="shared" si="2"/>
        <v>0</v>
      </c>
      <c r="I20" s="151"/>
      <c r="J20" s="150"/>
      <c r="K20" s="265">
        <f t="shared" si="3"/>
        <v>0</v>
      </c>
      <c r="L20" s="258">
        <f t="shared" si="1"/>
        <v>0</v>
      </c>
      <c r="M20" s="258"/>
      <c r="N20" s="264"/>
      <c r="P20" s="326"/>
    </row>
    <row r="21" spans="1:16" ht="12.75" hidden="1">
      <c r="A21" s="147" t="s">
        <v>162</v>
      </c>
      <c r="B21" s="259"/>
      <c r="C21" s="258"/>
      <c r="D21" s="255"/>
      <c r="E21" s="150"/>
      <c r="F21" s="151"/>
      <c r="G21" s="145">
        <f t="shared" si="0"/>
        <v>0</v>
      </c>
      <c r="H21" s="143">
        <f t="shared" si="2"/>
        <v>0</v>
      </c>
      <c r="I21" s="151"/>
      <c r="J21" s="150"/>
      <c r="K21" s="265">
        <f t="shared" si="3"/>
        <v>0</v>
      </c>
      <c r="L21" s="258">
        <f t="shared" si="1"/>
        <v>0</v>
      </c>
      <c r="M21" s="258"/>
      <c r="N21" s="264"/>
    </row>
    <row r="22" spans="1:16" ht="12.75">
      <c r="A22" s="146" t="s">
        <v>166</v>
      </c>
      <c r="B22" s="259" t="s">
        <v>422</v>
      </c>
      <c r="C22" s="258">
        <f>SUM(C23:C26)</f>
        <v>150045</v>
      </c>
      <c r="D22" s="258">
        <f>SUM(D23:D26)</f>
        <v>708037</v>
      </c>
      <c r="E22" s="258">
        <f>SUM(E23:E26)</f>
        <v>69027.209999999992</v>
      </c>
      <c r="F22" s="258">
        <f>SUM(F23:F26)</f>
        <v>132058.97</v>
      </c>
      <c r="G22" s="145">
        <f t="shared" si="0"/>
        <v>0.96086933523054241</v>
      </c>
      <c r="H22" s="143">
        <f>D22-F22</f>
        <v>575978.03</v>
      </c>
      <c r="I22" s="151">
        <f>SUM(I23:I26)</f>
        <v>26527.919999999998</v>
      </c>
      <c r="J22" s="150">
        <f>SUM(J23:J26)</f>
        <v>26624.54</v>
      </c>
      <c r="K22" s="265">
        <f t="shared" si="3"/>
        <v>0.95902574988104272</v>
      </c>
      <c r="L22" s="258">
        <f>D22-J22</f>
        <v>681412.46</v>
      </c>
      <c r="M22" s="258">
        <f>SUM(M23:M26)</f>
        <v>0</v>
      </c>
      <c r="N22" s="264"/>
    </row>
    <row r="23" spans="1:16" ht="12.75" hidden="1">
      <c r="A23" s="147" t="s">
        <v>167</v>
      </c>
      <c r="B23" s="259"/>
      <c r="C23" s="258"/>
      <c r="D23" s="255"/>
      <c r="E23" s="150"/>
      <c r="F23" s="151"/>
      <c r="G23" s="145">
        <f t="shared" si="0"/>
        <v>0</v>
      </c>
      <c r="H23" s="143">
        <f t="shared" si="2"/>
        <v>0</v>
      </c>
      <c r="I23" s="151"/>
      <c r="J23" s="150"/>
      <c r="K23" s="265">
        <f t="shared" si="3"/>
        <v>0</v>
      </c>
      <c r="L23" s="258">
        <f t="shared" si="1"/>
        <v>0</v>
      </c>
      <c r="M23" s="258">
        <v>0</v>
      </c>
      <c r="N23" s="264"/>
    </row>
    <row r="24" spans="1:16" ht="12.75">
      <c r="A24" s="147" t="s">
        <v>168</v>
      </c>
      <c r="B24" s="261" t="s">
        <v>423</v>
      </c>
      <c r="C24" s="258">
        <v>75722</v>
      </c>
      <c r="D24" s="255">
        <v>275722</v>
      </c>
      <c r="E24" s="150">
        <v>63212.21</v>
      </c>
      <c r="F24" s="151">
        <v>67743.97</v>
      </c>
      <c r="G24" s="145">
        <f t="shared" si="0"/>
        <v>0.49290936783603423</v>
      </c>
      <c r="H24" s="143">
        <f>D24-F24</f>
        <v>207978.03</v>
      </c>
      <c r="I24" s="151">
        <v>4332.92</v>
      </c>
      <c r="J24" s="150">
        <v>4429.54</v>
      </c>
      <c r="K24" s="265">
        <f t="shared" si="3"/>
        <v>0.15955366440614838</v>
      </c>
      <c r="L24" s="258">
        <f t="shared" si="1"/>
        <v>271292.46000000002</v>
      </c>
      <c r="M24" s="298">
        <v>0</v>
      </c>
      <c r="N24" s="264"/>
    </row>
    <row r="25" spans="1:16" ht="12.75" hidden="1">
      <c r="A25" s="147" t="s">
        <v>169</v>
      </c>
      <c r="B25" s="261" t="s">
        <v>426</v>
      </c>
      <c r="C25" s="258"/>
      <c r="D25" s="255"/>
      <c r="E25" s="150"/>
      <c r="F25" s="151"/>
      <c r="G25" s="145">
        <f t="shared" si="0"/>
        <v>0</v>
      </c>
      <c r="H25" s="143">
        <f>D25-F25</f>
        <v>0</v>
      </c>
      <c r="I25" s="151"/>
      <c r="J25" s="150"/>
      <c r="K25" s="265">
        <f t="shared" si="3"/>
        <v>0</v>
      </c>
      <c r="L25" s="258">
        <f>D25-J25</f>
        <v>0</v>
      </c>
      <c r="M25" s="298">
        <f t="shared" ref="M25" si="4">F25-J25</f>
        <v>0</v>
      </c>
      <c r="N25" s="264"/>
    </row>
    <row r="26" spans="1:16" ht="12.75">
      <c r="A26" s="147" t="s">
        <v>176</v>
      </c>
      <c r="B26" s="261" t="s">
        <v>427</v>
      </c>
      <c r="C26" s="258">
        <v>74323</v>
      </c>
      <c r="D26" s="255">
        <v>432315</v>
      </c>
      <c r="E26" s="150">
        <v>5815</v>
      </c>
      <c r="F26" s="151">
        <v>64315</v>
      </c>
      <c r="G26" s="145">
        <f t="shared" si="0"/>
        <v>0.46795996739450818</v>
      </c>
      <c r="H26" s="143">
        <f>D26-F26</f>
        <v>368000</v>
      </c>
      <c r="I26" s="151">
        <v>22195</v>
      </c>
      <c r="J26" s="150">
        <v>22195</v>
      </c>
      <c r="K26" s="265">
        <f t="shared" si="3"/>
        <v>0.79947208547489435</v>
      </c>
      <c r="L26" s="258">
        <f>D26-J26</f>
        <v>410120</v>
      </c>
      <c r="M26" s="298">
        <v>0</v>
      </c>
      <c r="N26" s="264"/>
    </row>
    <row r="27" spans="1:16" ht="12.75" hidden="1">
      <c r="A27" s="146" t="s">
        <v>170</v>
      </c>
      <c r="B27" s="259"/>
      <c r="C27" s="258">
        <f>SUM(C28:C39)</f>
        <v>0</v>
      </c>
      <c r="D27" s="255">
        <f>SUM(D28:D39)</f>
        <v>0</v>
      </c>
      <c r="E27" s="150">
        <f>SUM(E28:E39)</f>
        <v>0</v>
      </c>
      <c r="F27" s="151">
        <f>SUM(F28:F39)</f>
        <v>0</v>
      </c>
      <c r="G27" s="145">
        <f t="shared" si="0"/>
        <v>0</v>
      </c>
      <c r="H27" s="143">
        <f t="shared" si="2"/>
        <v>0</v>
      </c>
      <c r="I27" s="151">
        <f>SUM(I28:I39)</f>
        <v>0</v>
      </c>
      <c r="J27" s="150">
        <f>SUM(J28:J39)</f>
        <v>0</v>
      </c>
      <c r="K27" s="265">
        <f t="shared" si="3"/>
        <v>0</v>
      </c>
      <c r="L27" s="258">
        <f t="shared" si="1"/>
        <v>0</v>
      </c>
      <c r="M27" s="258">
        <f>SUM(M28:M39)</f>
        <v>0</v>
      </c>
      <c r="N27" s="264"/>
    </row>
    <row r="28" spans="1:16" ht="12.75" hidden="1">
      <c r="A28" s="147" t="s">
        <v>171</v>
      </c>
      <c r="B28" s="259"/>
      <c r="C28" s="258"/>
      <c r="D28" s="255"/>
      <c r="E28" s="150"/>
      <c r="F28" s="151"/>
      <c r="G28" s="145">
        <f t="shared" si="0"/>
        <v>0</v>
      </c>
      <c r="H28" s="143">
        <f t="shared" si="2"/>
        <v>0</v>
      </c>
      <c r="I28" s="151"/>
      <c r="J28" s="150"/>
      <c r="K28" s="265">
        <f t="shared" si="3"/>
        <v>0</v>
      </c>
      <c r="L28" s="258">
        <f t="shared" si="1"/>
        <v>0</v>
      </c>
      <c r="M28" s="258"/>
      <c r="N28" s="264"/>
    </row>
    <row r="29" spans="1:16" ht="12.75" hidden="1">
      <c r="A29" s="147" t="s">
        <v>168</v>
      </c>
      <c r="B29" s="259"/>
      <c r="C29" s="258"/>
      <c r="D29" s="255"/>
      <c r="E29" s="150"/>
      <c r="F29" s="151"/>
      <c r="G29" s="145">
        <f t="shared" si="0"/>
        <v>0</v>
      </c>
      <c r="H29" s="143">
        <f t="shared" si="2"/>
        <v>0</v>
      </c>
      <c r="I29" s="151"/>
      <c r="J29" s="150"/>
      <c r="K29" s="265">
        <f t="shared" si="3"/>
        <v>0</v>
      </c>
      <c r="L29" s="258">
        <f t="shared" si="1"/>
        <v>0</v>
      </c>
      <c r="M29" s="258"/>
      <c r="N29" s="264"/>
    </row>
    <row r="30" spans="1:16" ht="12.75" hidden="1">
      <c r="A30" s="147" t="s">
        <v>172</v>
      </c>
      <c r="B30" s="259"/>
      <c r="C30" s="258"/>
      <c r="D30" s="255"/>
      <c r="E30" s="150"/>
      <c r="F30" s="151"/>
      <c r="G30" s="145">
        <f t="shared" si="0"/>
        <v>0</v>
      </c>
      <c r="H30" s="143">
        <f t="shared" si="2"/>
        <v>0</v>
      </c>
      <c r="I30" s="151"/>
      <c r="J30" s="150"/>
      <c r="K30" s="265">
        <f t="shared" si="3"/>
        <v>0</v>
      </c>
      <c r="L30" s="258">
        <f t="shared" si="1"/>
        <v>0</v>
      </c>
      <c r="M30" s="258"/>
      <c r="N30" s="264"/>
    </row>
    <row r="31" spans="1:16" ht="12.75" hidden="1">
      <c r="A31" s="147" t="s">
        <v>173</v>
      </c>
      <c r="B31" s="259"/>
      <c r="C31" s="258"/>
      <c r="D31" s="255"/>
      <c r="E31" s="150"/>
      <c r="F31" s="151"/>
      <c r="G31" s="145">
        <f t="shared" si="0"/>
        <v>0</v>
      </c>
      <c r="H31" s="143">
        <f t="shared" si="2"/>
        <v>0</v>
      </c>
      <c r="I31" s="151"/>
      <c r="J31" s="150"/>
      <c r="K31" s="265">
        <f t="shared" si="3"/>
        <v>0</v>
      </c>
      <c r="L31" s="258">
        <f t="shared" si="1"/>
        <v>0</v>
      </c>
      <c r="M31" s="258"/>
      <c r="N31" s="264"/>
    </row>
    <row r="32" spans="1:16" ht="12.75" hidden="1">
      <c r="A32" s="147" t="s">
        <v>174</v>
      </c>
      <c r="B32" s="259"/>
      <c r="C32" s="258"/>
      <c r="D32" s="255"/>
      <c r="E32" s="150"/>
      <c r="F32" s="151"/>
      <c r="G32" s="145">
        <f t="shared" si="0"/>
        <v>0</v>
      </c>
      <c r="H32" s="143">
        <f t="shared" si="2"/>
        <v>0</v>
      </c>
      <c r="I32" s="151"/>
      <c r="J32" s="150"/>
      <c r="K32" s="265">
        <f t="shared" si="3"/>
        <v>0</v>
      </c>
      <c r="L32" s="258">
        <f t="shared" si="1"/>
        <v>0</v>
      </c>
      <c r="M32" s="258"/>
      <c r="N32" s="264"/>
    </row>
    <row r="33" spans="1:14" ht="12.75" hidden="1">
      <c r="A33" s="147" t="s">
        <v>169</v>
      </c>
      <c r="B33" s="259"/>
      <c r="C33" s="258"/>
      <c r="D33" s="255"/>
      <c r="E33" s="150"/>
      <c r="F33" s="151"/>
      <c r="G33" s="145">
        <f t="shared" si="0"/>
        <v>0</v>
      </c>
      <c r="H33" s="143">
        <f t="shared" si="2"/>
        <v>0</v>
      </c>
      <c r="I33" s="151"/>
      <c r="J33" s="150"/>
      <c r="K33" s="265">
        <f t="shared" si="3"/>
        <v>0</v>
      </c>
      <c r="L33" s="258">
        <f t="shared" si="1"/>
        <v>0</v>
      </c>
      <c r="M33" s="258"/>
      <c r="N33" s="264"/>
    </row>
    <row r="34" spans="1:14" ht="12.75" hidden="1">
      <c r="A34" s="147" t="s">
        <v>175</v>
      </c>
      <c r="B34" s="259"/>
      <c r="C34" s="258"/>
      <c r="D34" s="255"/>
      <c r="E34" s="150"/>
      <c r="F34" s="151"/>
      <c r="G34" s="145">
        <f t="shared" si="0"/>
        <v>0</v>
      </c>
      <c r="H34" s="143">
        <f t="shared" si="2"/>
        <v>0</v>
      </c>
      <c r="I34" s="151"/>
      <c r="J34" s="150"/>
      <c r="K34" s="265">
        <f t="shared" si="3"/>
        <v>0</v>
      </c>
      <c r="L34" s="258">
        <f t="shared" si="1"/>
        <v>0</v>
      </c>
      <c r="M34" s="258"/>
      <c r="N34" s="264"/>
    </row>
    <row r="35" spans="1:14" ht="12.75" hidden="1">
      <c r="A35" s="147" t="s">
        <v>176</v>
      </c>
      <c r="B35" s="259"/>
      <c r="C35" s="258"/>
      <c r="D35" s="255"/>
      <c r="E35" s="150"/>
      <c r="F35" s="151"/>
      <c r="G35" s="145">
        <f t="shared" si="0"/>
        <v>0</v>
      </c>
      <c r="H35" s="143">
        <f t="shared" si="2"/>
        <v>0</v>
      </c>
      <c r="I35" s="151"/>
      <c r="J35" s="150"/>
      <c r="K35" s="265">
        <f t="shared" si="3"/>
        <v>0</v>
      </c>
      <c r="L35" s="258">
        <f t="shared" si="1"/>
        <v>0</v>
      </c>
      <c r="M35" s="258"/>
      <c r="N35" s="264"/>
    </row>
    <row r="36" spans="1:14" ht="12.75" hidden="1">
      <c r="A36" s="147" t="s">
        <v>177</v>
      </c>
      <c r="B36" s="259"/>
      <c r="C36" s="258"/>
      <c r="D36" s="255"/>
      <c r="E36" s="150"/>
      <c r="F36" s="151"/>
      <c r="G36" s="145">
        <f t="shared" si="0"/>
        <v>0</v>
      </c>
      <c r="H36" s="143">
        <f t="shared" si="2"/>
        <v>0</v>
      </c>
      <c r="I36" s="151"/>
      <c r="J36" s="150"/>
      <c r="K36" s="265">
        <f t="shared" si="3"/>
        <v>0</v>
      </c>
      <c r="L36" s="258">
        <f t="shared" si="1"/>
        <v>0</v>
      </c>
      <c r="M36" s="258"/>
      <c r="N36" s="264"/>
    </row>
    <row r="37" spans="1:14" ht="12.75" hidden="1">
      <c r="A37" s="147" t="s">
        <v>178</v>
      </c>
      <c r="B37" s="259"/>
      <c r="C37" s="258"/>
      <c r="D37" s="255"/>
      <c r="E37" s="150"/>
      <c r="F37" s="151"/>
      <c r="G37" s="145">
        <f t="shared" si="0"/>
        <v>0</v>
      </c>
      <c r="H37" s="143">
        <f t="shared" si="2"/>
        <v>0</v>
      </c>
      <c r="I37" s="151"/>
      <c r="J37" s="150"/>
      <c r="K37" s="265">
        <f t="shared" si="3"/>
        <v>0</v>
      </c>
      <c r="L37" s="258">
        <f t="shared" si="1"/>
        <v>0</v>
      </c>
      <c r="M37" s="258"/>
      <c r="N37" s="264"/>
    </row>
    <row r="38" spans="1:14" ht="12.75" hidden="1">
      <c r="A38" s="147" t="s">
        <v>179</v>
      </c>
      <c r="B38" s="259"/>
      <c r="C38" s="258"/>
      <c r="D38" s="255"/>
      <c r="E38" s="150"/>
      <c r="F38" s="151"/>
      <c r="G38" s="145">
        <f t="shared" si="0"/>
        <v>0</v>
      </c>
      <c r="H38" s="143">
        <f t="shared" si="2"/>
        <v>0</v>
      </c>
      <c r="I38" s="151"/>
      <c r="J38" s="150"/>
      <c r="K38" s="265">
        <f t="shared" si="3"/>
        <v>0</v>
      </c>
      <c r="L38" s="258">
        <f t="shared" si="1"/>
        <v>0</v>
      </c>
      <c r="M38" s="258"/>
      <c r="N38" s="264"/>
    </row>
    <row r="39" spans="1:14" ht="12.75" hidden="1">
      <c r="A39" s="147" t="s">
        <v>162</v>
      </c>
      <c r="B39" s="259"/>
      <c r="C39" s="258"/>
      <c r="D39" s="255"/>
      <c r="E39" s="150"/>
      <c r="F39" s="151"/>
      <c r="G39" s="145">
        <f t="shared" si="0"/>
        <v>0</v>
      </c>
      <c r="H39" s="143">
        <f t="shared" si="2"/>
        <v>0</v>
      </c>
      <c r="I39" s="151"/>
      <c r="J39" s="150"/>
      <c r="K39" s="265">
        <f t="shared" si="3"/>
        <v>0</v>
      </c>
      <c r="L39" s="258">
        <f t="shared" si="1"/>
        <v>0</v>
      </c>
      <c r="M39" s="258"/>
      <c r="N39" s="264"/>
    </row>
    <row r="40" spans="1:14" ht="12.75" hidden="1">
      <c r="A40" s="146" t="s">
        <v>180</v>
      </c>
      <c r="B40" s="259"/>
      <c r="C40" s="258">
        <f>SUM(C41:C44)</f>
        <v>0</v>
      </c>
      <c r="D40" s="255">
        <f>SUM(D41:D44)</f>
        <v>0</v>
      </c>
      <c r="E40" s="150">
        <f>SUM(E41:E44)</f>
        <v>0</v>
      </c>
      <c r="F40" s="151">
        <f>SUM(F41:F44)</f>
        <v>0</v>
      </c>
      <c r="G40" s="145">
        <f t="shared" si="0"/>
        <v>0</v>
      </c>
      <c r="H40" s="143">
        <f t="shared" si="2"/>
        <v>0</v>
      </c>
      <c r="I40" s="151">
        <f>SUM(I41:I44)</f>
        <v>0</v>
      </c>
      <c r="J40" s="150">
        <f>SUM(J41:J44)</f>
        <v>0</v>
      </c>
      <c r="K40" s="265">
        <f t="shared" si="3"/>
        <v>0</v>
      </c>
      <c r="L40" s="258">
        <f t="shared" si="1"/>
        <v>0</v>
      </c>
      <c r="M40" s="258">
        <f>SUM(M41:M44)</f>
        <v>0</v>
      </c>
      <c r="N40" s="264"/>
    </row>
    <row r="41" spans="1:14" ht="12.75" hidden="1">
      <c r="A41" s="147" t="s">
        <v>181</v>
      </c>
      <c r="B41" s="259"/>
      <c r="C41" s="258"/>
      <c r="D41" s="255"/>
      <c r="E41" s="150"/>
      <c r="F41" s="151"/>
      <c r="G41" s="145">
        <f t="shared" si="0"/>
        <v>0</v>
      </c>
      <c r="H41" s="143">
        <f t="shared" si="2"/>
        <v>0</v>
      </c>
      <c r="I41" s="151"/>
      <c r="J41" s="150"/>
      <c r="K41" s="265">
        <f t="shared" si="3"/>
        <v>0</v>
      </c>
      <c r="L41" s="258">
        <f t="shared" si="1"/>
        <v>0</v>
      </c>
      <c r="M41" s="258"/>
      <c r="N41" s="264"/>
    </row>
    <row r="42" spans="1:14" ht="12.75" hidden="1">
      <c r="A42" s="147" t="s">
        <v>182</v>
      </c>
      <c r="B42" s="259"/>
      <c r="C42" s="258"/>
      <c r="D42" s="255"/>
      <c r="E42" s="150"/>
      <c r="F42" s="151"/>
      <c r="G42" s="145">
        <f t="shared" si="0"/>
        <v>0</v>
      </c>
      <c r="H42" s="143">
        <f t="shared" si="2"/>
        <v>0</v>
      </c>
      <c r="I42" s="151"/>
      <c r="J42" s="150"/>
      <c r="K42" s="265">
        <f t="shared" si="3"/>
        <v>0</v>
      </c>
      <c r="L42" s="258">
        <f t="shared" si="1"/>
        <v>0</v>
      </c>
      <c r="M42" s="258"/>
      <c r="N42" s="264"/>
    </row>
    <row r="43" spans="1:14" ht="12.75" hidden="1">
      <c r="A43" s="147" t="s">
        <v>183</v>
      </c>
      <c r="B43" s="259"/>
      <c r="C43" s="258"/>
      <c r="D43" s="255"/>
      <c r="E43" s="150"/>
      <c r="F43" s="151"/>
      <c r="G43" s="145">
        <f t="shared" si="0"/>
        <v>0</v>
      </c>
      <c r="H43" s="143">
        <f t="shared" si="2"/>
        <v>0</v>
      </c>
      <c r="I43" s="151"/>
      <c r="J43" s="150"/>
      <c r="K43" s="265">
        <f t="shared" si="3"/>
        <v>0</v>
      </c>
      <c r="L43" s="258">
        <f t="shared" si="1"/>
        <v>0</v>
      </c>
      <c r="M43" s="258"/>
      <c r="N43" s="264"/>
    </row>
    <row r="44" spans="1:14" ht="12.75" hidden="1">
      <c r="A44" s="147" t="s">
        <v>162</v>
      </c>
      <c r="B44" s="259"/>
      <c r="C44" s="258"/>
      <c r="D44" s="255"/>
      <c r="E44" s="150"/>
      <c r="F44" s="151"/>
      <c r="G44" s="145">
        <f t="shared" si="0"/>
        <v>0</v>
      </c>
      <c r="H44" s="143">
        <f t="shared" si="2"/>
        <v>0</v>
      </c>
      <c r="I44" s="151"/>
      <c r="J44" s="150"/>
      <c r="K44" s="265">
        <f t="shared" si="3"/>
        <v>0</v>
      </c>
      <c r="L44" s="258">
        <f t="shared" si="1"/>
        <v>0</v>
      </c>
      <c r="M44" s="258"/>
      <c r="N44" s="264"/>
    </row>
    <row r="45" spans="1:14" ht="12.75" hidden="1">
      <c r="A45" s="146" t="s">
        <v>184</v>
      </c>
      <c r="B45" s="259"/>
      <c r="C45" s="258">
        <f>SUM(C46:C49)</f>
        <v>0</v>
      </c>
      <c r="D45" s="255">
        <f>SUM(D46:D49)</f>
        <v>0</v>
      </c>
      <c r="E45" s="150">
        <f>SUM(E46:E49)</f>
        <v>0</v>
      </c>
      <c r="F45" s="151">
        <f>SUM(F46:F49)</f>
        <v>0</v>
      </c>
      <c r="G45" s="145">
        <f t="shared" si="0"/>
        <v>0</v>
      </c>
      <c r="H45" s="143">
        <f t="shared" si="2"/>
        <v>0</v>
      </c>
      <c r="I45" s="151">
        <f>SUM(I46:I49)</f>
        <v>0</v>
      </c>
      <c r="J45" s="150">
        <f>SUM(J46:J49)</f>
        <v>0</v>
      </c>
      <c r="K45" s="265">
        <f t="shared" si="3"/>
        <v>0</v>
      </c>
      <c r="L45" s="258">
        <f t="shared" si="1"/>
        <v>0</v>
      </c>
      <c r="M45" s="258">
        <f>SUM(M46:M49)</f>
        <v>0</v>
      </c>
      <c r="N45" s="264"/>
    </row>
    <row r="46" spans="1:14" ht="12.75" hidden="1">
      <c r="A46" s="147" t="s">
        <v>185</v>
      </c>
      <c r="B46" s="259"/>
      <c r="C46" s="258"/>
      <c r="D46" s="255"/>
      <c r="E46" s="150"/>
      <c r="F46" s="151"/>
      <c r="G46" s="145">
        <f t="shared" ref="G46:G77" si="5">F46/F$181</f>
        <v>0</v>
      </c>
      <c r="H46" s="143">
        <f t="shared" ref="H46:H77" si="6">D46-F46</f>
        <v>0</v>
      </c>
      <c r="I46" s="151"/>
      <c r="J46" s="150"/>
      <c r="K46" s="265">
        <f t="shared" si="3"/>
        <v>0</v>
      </c>
      <c r="L46" s="258">
        <f t="shared" ref="L46:L77" si="7">D46-J46</f>
        <v>0</v>
      </c>
      <c r="M46" s="258"/>
      <c r="N46" s="264"/>
    </row>
    <row r="47" spans="1:14" ht="12.75" hidden="1">
      <c r="A47" s="147" t="s">
        <v>186</v>
      </c>
      <c r="B47" s="259"/>
      <c r="C47" s="258"/>
      <c r="D47" s="255"/>
      <c r="E47" s="150"/>
      <c r="F47" s="151"/>
      <c r="G47" s="145">
        <f t="shared" si="5"/>
        <v>0</v>
      </c>
      <c r="H47" s="143">
        <f t="shared" si="6"/>
        <v>0</v>
      </c>
      <c r="I47" s="151"/>
      <c r="J47" s="150"/>
      <c r="K47" s="265">
        <f t="shared" si="3"/>
        <v>0</v>
      </c>
      <c r="L47" s="258">
        <f t="shared" si="7"/>
        <v>0</v>
      </c>
      <c r="M47" s="258"/>
      <c r="N47" s="264"/>
    </row>
    <row r="48" spans="1:14" ht="12.75" hidden="1">
      <c r="A48" s="147" t="s">
        <v>187</v>
      </c>
      <c r="B48" s="259"/>
      <c r="C48" s="258"/>
      <c r="D48" s="255"/>
      <c r="E48" s="150"/>
      <c r="F48" s="151"/>
      <c r="G48" s="145">
        <f t="shared" si="5"/>
        <v>0</v>
      </c>
      <c r="H48" s="143">
        <f t="shared" si="6"/>
        <v>0</v>
      </c>
      <c r="I48" s="151"/>
      <c r="J48" s="150"/>
      <c r="K48" s="265">
        <f t="shared" si="3"/>
        <v>0</v>
      </c>
      <c r="L48" s="258">
        <f t="shared" si="7"/>
        <v>0</v>
      </c>
      <c r="M48" s="258"/>
      <c r="N48" s="264"/>
    </row>
    <row r="49" spans="1:14" ht="12.75" hidden="1">
      <c r="A49" s="147" t="s">
        <v>162</v>
      </c>
      <c r="B49" s="259"/>
      <c r="C49" s="258"/>
      <c r="D49" s="255"/>
      <c r="E49" s="150"/>
      <c r="F49" s="151"/>
      <c r="G49" s="145">
        <f t="shared" si="5"/>
        <v>0</v>
      </c>
      <c r="H49" s="143">
        <f t="shared" si="6"/>
        <v>0</v>
      </c>
      <c r="I49" s="151"/>
      <c r="J49" s="150"/>
      <c r="K49" s="265">
        <f t="shared" si="3"/>
        <v>0</v>
      </c>
      <c r="L49" s="258">
        <f t="shared" si="7"/>
        <v>0</v>
      </c>
      <c r="M49" s="258"/>
      <c r="N49" s="264"/>
    </row>
    <row r="50" spans="1:14" ht="12.75" hidden="1">
      <c r="A50" s="146" t="s">
        <v>188</v>
      </c>
      <c r="B50" s="259"/>
      <c r="C50" s="258">
        <f>SUM(C51:C53)</f>
        <v>0</v>
      </c>
      <c r="D50" s="255">
        <f>SUM(D51:D53)</f>
        <v>0</v>
      </c>
      <c r="E50" s="150">
        <f>SUM(E51:E53)</f>
        <v>0</v>
      </c>
      <c r="F50" s="151">
        <f>SUM(F51:F53)</f>
        <v>0</v>
      </c>
      <c r="G50" s="145">
        <f t="shared" si="5"/>
        <v>0</v>
      </c>
      <c r="H50" s="143">
        <f t="shared" si="6"/>
        <v>0</v>
      </c>
      <c r="I50" s="151">
        <f>SUM(I51:I53)</f>
        <v>0</v>
      </c>
      <c r="J50" s="150">
        <f>SUM(J51:J53)</f>
        <v>0</v>
      </c>
      <c r="K50" s="265">
        <f t="shared" si="3"/>
        <v>0</v>
      </c>
      <c r="L50" s="258">
        <f t="shared" si="7"/>
        <v>0</v>
      </c>
      <c r="M50" s="258">
        <f>SUM(M51:M53)</f>
        <v>0</v>
      </c>
      <c r="N50" s="264"/>
    </row>
    <row r="51" spans="1:14" ht="12.75" hidden="1">
      <c r="A51" s="147" t="s">
        <v>189</v>
      </c>
      <c r="B51" s="259"/>
      <c r="C51" s="258"/>
      <c r="D51" s="255"/>
      <c r="E51" s="150"/>
      <c r="F51" s="151"/>
      <c r="G51" s="145">
        <f t="shared" si="5"/>
        <v>0</v>
      </c>
      <c r="H51" s="143">
        <f t="shared" si="6"/>
        <v>0</v>
      </c>
      <c r="I51" s="151"/>
      <c r="J51" s="150"/>
      <c r="K51" s="265">
        <f t="shared" si="3"/>
        <v>0</v>
      </c>
      <c r="L51" s="258">
        <f t="shared" si="7"/>
        <v>0</v>
      </c>
      <c r="M51" s="258"/>
      <c r="N51" s="264"/>
    </row>
    <row r="52" spans="1:14" ht="12.75" hidden="1">
      <c r="A52" s="147" t="s">
        <v>190</v>
      </c>
      <c r="B52" s="259"/>
      <c r="C52" s="258"/>
      <c r="D52" s="255"/>
      <c r="E52" s="150"/>
      <c r="F52" s="151"/>
      <c r="G52" s="145">
        <f t="shared" si="5"/>
        <v>0</v>
      </c>
      <c r="H52" s="143">
        <f t="shared" si="6"/>
        <v>0</v>
      </c>
      <c r="I52" s="151"/>
      <c r="J52" s="150"/>
      <c r="K52" s="265">
        <f t="shared" si="3"/>
        <v>0</v>
      </c>
      <c r="L52" s="258">
        <f t="shared" si="7"/>
        <v>0</v>
      </c>
      <c r="M52" s="258"/>
      <c r="N52" s="264"/>
    </row>
    <row r="53" spans="1:14" ht="12.75" hidden="1">
      <c r="A53" s="147" t="s">
        <v>162</v>
      </c>
      <c r="B53" s="259"/>
      <c r="C53" s="258"/>
      <c r="D53" s="255"/>
      <c r="E53" s="150"/>
      <c r="F53" s="151"/>
      <c r="G53" s="145">
        <f t="shared" si="5"/>
        <v>0</v>
      </c>
      <c r="H53" s="143">
        <f t="shared" si="6"/>
        <v>0</v>
      </c>
      <c r="I53" s="151"/>
      <c r="J53" s="150"/>
      <c r="K53" s="265">
        <f t="shared" si="3"/>
        <v>0</v>
      </c>
      <c r="L53" s="258">
        <f t="shared" si="7"/>
        <v>0</v>
      </c>
      <c r="M53" s="258"/>
      <c r="N53" s="264"/>
    </row>
    <row r="54" spans="1:14" ht="12.75" hidden="1">
      <c r="A54" s="146" t="s">
        <v>191</v>
      </c>
      <c r="B54" s="259"/>
      <c r="C54" s="258">
        <f>SUM(C55:C59)</f>
        <v>0</v>
      </c>
      <c r="D54" s="255">
        <f>SUM(D55:D59)</f>
        <v>0</v>
      </c>
      <c r="E54" s="150">
        <f>SUM(E55:E59)</f>
        <v>0</v>
      </c>
      <c r="F54" s="151">
        <f>SUM(F55:F59)</f>
        <v>0</v>
      </c>
      <c r="G54" s="145">
        <f t="shared" si="5"/>
        <v>0</v>
      </c>
      <c r="H54" s="143">
        <f t="shared" si="6"/>
        <v>0</v>
      </c>
      <c r="I54" s="151">
        <f>SUM(I55:I59)</f>
        <v>0</v>
      </c>
      <c r="J54" s="150">
        <f>SUM(J55:J59)</f>
        <v>0</v>
      </c>
      <c r="K54" s="265">
        <f t="shared" si="3"/>
        <v>0</v>
      </c>
      <c r="L54" s="258">
        <f t="shared" si="7"/>
        <v>0</v>
      </c>
      <c r="M54" s="258">
        <f>SUM(M55:M59)</f>
        <v>0</v>
      </c>
      <c r="N54" s="264"/>
    </row>
    <row r="55" spans="1:14" ht="12.75" hidden="1">
      <c r="A55" s="147" t="s">
        <v>192</v>
      </c>
      <c r="B55" s="259"/>
      <c r="C55" s="258"/>
      <c r="D55" s="255"/>
      <c r="E55" s="150"/>
      <c r="F55" s="151"/>
      <c r="G55" s="145">
        <f t="shared" si="5"/>
        <v>0</v>
      </c>
      <c r="H55" s="143">
        <f t="shared" si="6"/>
        <v>0</v>
      </c>
      <c r="I55" s="151"/>
      <c r="J55" s="150"/>
      <c r="K55" s="265">
        <f t="shared" si="3"/>
        <v>0</v>
      </c>
      <c r="L55" s="258">
        <f t="shared" si="7"/>
        <v>0</v>
      </c>
      <c r="M55" s="258"/>
      <c r="N55" s="264"/>
    </row>
    <row r="56" spans="1:14" ht="12.75" hidden="1">
      <c r="A56" s="147" t="s">
        <v>193</v>
      </c>
      <c r="B56" s="259"/>
      <c r="C56" s="258"/>
      <c r="D56" s="255"/>
      <c r="E56" s="150"/>
      <c r="F56" s="151"/>
      <c r="G56" s="145">
        <f t="shared" si="5"/>
        <v>0</v>
      </c>
      <c r="H56" s="143">
        <f t="shared" si="6"/>
        <v>0</v>
      </c>
      <c r="I56" s="151"/>
      <c r="J56" s="150"/>
      <c r="K56" s="265">
        <f t="shared" si="3"/>
        <v>0</v>
      </c>
      <c r="L56" s="258">
        <f t="shared" si="7"/>
        <v>0</v>
      </c>
      <c r="M56" s="258"/>
      <c r="N56" s="264"/>
    </row>
    <row r="57" spans="1:14" ht="12.75" hidden="1">
      <c r="A57" s="147" t="s">
        <v>194</v>
      </c>
      <c r="B57" s="259"/>
      <c r="C57" s="258"/>
      <c r="D57" s="255"/>
      <c r="E57" s="150"/>
      <c r="F57" s="151"/>
      <c r="G57" s="145">
        <f t="shared" si="5"/>
        <v>0</v>
      </c>
      <c r="H57" s="143">
        <f t="shared" si="6"/>
        <v>0</v>
      </c>
      <c r="I57" s="151"/>
      <c r="J57" s="150"/>
      <c r="K57" s="265">
        <f t="shared" si="3"/>
        <v>0</v>
      </c>
      <c r="L57" s="258">
        <f t="shared" si="7"/>
        <v>0</v>
      </c>
      <c r="M57" s="258"/>
      <c r="N57" s="264"/>
    </row>
    <row r="58" spans="1:14" ht="12.75" hidden="1">
      <c r="A58" s="147" t="s">
        <v>195</v>
      </c>
      <c r="B58" s="259"/>
      <c r="C58" s="258"/>
      <c r="D58" s="255"/>
      <c r="E58" s="150"/>
      <c r="F58" s="151"/>
      <c r="G58" s="145">
        <f t="shared" si="5"/>
        <v>0</v>
      </c>
      <c r="H58" s="143">
        <f t="shared" si="6"/>
        <v>0</v>
      </c>
      <c r="I58" s="151"/>
      <c r="J58" s="150"/>
      <c r="K58" s="265">
        <f t="shared" si="3"/>
        <v>0</v>
      </c>
      <c r="L58" s="258">
        <f t="shared" si="7"/>
        <v>0</v>
      </c>
      <c r="M58" s="258"/>
      <c r="N58" s="264"/>
    </row>
    <row r="59" spans="1:14" ht="12.75" hidden="1">
      <c r="A59" s="147" t="s">
        <v>162</v>
      </c>
      <c r="B59" s="259"/>
      <c r="C59" s="258"/>
      <c r="D59" s="255"/>
      <c r="E59" s="150"/>
      <c r="F59" s="151"/>
      <c r="G59" s="145">
        <f t="shared" si="5"/>
        <v>0</v>
      </c>
      <c r="H59" s="143">
        <f t="shared" si="6"/>
        <v>0</v>
      </c>
      <c r="I59" s="151"/>
      <c r="J59" s="150"/>
      <c r="K59" s="265">
        <f t="shared" si="3"/>
        <v>0</v>
      </c>
      <c r="L59" s="258">
        <f t="shared" si="7"/>
        <v>0</v>
      </c>
      <c r="M59" s="258"/>
      <c r="N59" s="264"/>
    </row>
    <row r="60" spans="1:14" ht="12.75" hidden="1">
      <c r="A60" s="146" t="s">
        <v>196</v>
      </c>
      <c r="B60" s="259"/>
      <c r="C60" s="258">
        <f>SUM(C61:C65)</f>
        <v>0</v>
      </c>
      <c r="D60" s="255">
        <f>SUM(D61:D65)</f>
        <v>0</v>
      </c>
      <c r="E60" s="150">
        <f>SUM(E61:E65)</f>
        <v>0</v>
      </c>
      <c r="F60" s="151">
        <f>SUM(F61:F65)</f>
        <v>0</v>
      </c>
      <c r="G60" s="145">
        <f t="shared" si="5"/>
        <v>0</v>
      </c>
      <c r="H60" s="143">
        <f t="shared" si="6"/>
        <v>0</v>
      </c>
      <c r="I60" s="151">
        <f>SUM(I61:I65)</f>
        <v>0</v>
      </c>
      <c r="J60" s="150">
        <f>SUM(J61:J65)</f>
        <v>0</v>
      </c>
      <c r="K60" s="265">
        <f t="shared" si="3"/>
        <v>0</v>
      </c>
      <c r="L60" s="258">
        <f t="shared" si="7"/>
        <v>0</v>
      </c>
      <c r="M60" s="258">
        <f>SUM(M61:M65)</f>
        <v>0</v>
      </c>
      <c r="N60" s="264"/>
    </row>
    <row r="61" spans="1:14" ht="12.75" hidden="1">
      <c r="A61" s="147" t="s">
        <v>197</v>
      </c>
      <c r="B61" s="259"/>
      <c r="C61" s="258"/>
      <c r="D61" s="255"/>
      <c r="E61" s="150"/>
      <c r="F61" s="151"/>
      <c r="G61" s="145">
        <f t="shared" si="5"/>
        <v>0</v>
      </c>
      <c r="H61" s="143">
        <f t="shared" si="6"/>
        <v>0</v>
      </c>
      <c r="I61" s="151"/>
      <c r="J61" s="150"/>
      <c r="K61" s="265">
        <f t="shared" si="3"/>
        <v>0</v>
      </c>
      <c r="L61" s="258">
        <f t="shared" si="7"/>
        <v>0</v>
      </c>
      <c r="M61" s="258"/>
      <c r="N61" s="264"/>
    </row>
    <row r="62" spans="1:14" ht="12.75" hidden="1">
      <c r="A62" s="147" t="s">
        <v>198</v>
      </c>
      <c r="B62" s="259"/>
      <c r="C62" s="258"/>
      <c r="D62" s="255"/>
      <c r="E62" s="150"/>
      <c r="F62" s="151"/>
      <c r="G62" s="145">
        <f t="shared" si="5"/>
        <v>0</v>
      </c>
      <c r="H62" s="143">
        <f t="shared" si="6"/>
        <v>0</v>
      </c>
      <c r="I62" s="151"/>
      <c r="J62" s="150"/>
      <c r="K62" s="265">
        <f t="shared" si="3"/>
        <v>0</v>
      </c>
      <c r="L62" s="258">
        <f t="shared" si="7"/>
        <v>0</v>
      </c>
      <c r="M62" s="258">
        <v>0</v>
      </c>
      <c r="N62" s="264"/>
    </row>
    <row r="63" spans="1:14" ht="12.75" hidden="1">
      <c r="A63" s="147" t="s">
        <v>199</v>
      </c>
      <c r="B63" s="259"/>
      <c r="C63" s="258"/>
      <c r="D63" s="255"/>
      <c r="E63" s="150"/>
      <c r="F63" s="151"/>
      <c r="G63" s="145">
        <f t="shared" si="5"/>
        <v>0</v>
      </c>
      <c r="H63" s="143">
        <f t="shared" si="6"/>
        <v>0</v>
      </c>
      <c r="I63" s="151"/>
      <c r="J63" s="150"/>
      <c r="K63" s="265">
        <f t="shared" si="3"/>
        <v>0</v>
      </c>
      <c r="L63" s="258">
        <f t="shared" si="7"/>
        <v>0</v>
      </c>
      <c r="M63" s="258"/>
      <c r="N63" s="264"/>
    </row>
    <row r="64" spans="1:14" ht="12.75" hidden="1">
      <c r="A64" s="147" t="s">
        <v>200</v>
      </c>
      <c r="B64" s="259"/>
      <c r="C64" s="258"/>
      <c r="D64" s="255"/>
      <c r="E64" s="150"/>
      <c r="F64" s="151"/>
      <c r="G64" s="145">
        <f t="shared" si="5"/>
        <v>0</v>
      </c>
      <c r="H64" s="143">
        <f t="shared" si="6"/>
        <v>0</v>
      </c>
      <c r="I64" s="151"/>
      <c r="J64" s="150"/>
      <c r="K64" s="265">
        <f t="shared" si="3"/>
        <v>0</v>
      </c>
      <c r="L64" s="258">
        <f t="shared" si="7"/>
        <v>0</v>
      </c>
      <c r="M64" s="258"/>
      <c r="N64" s="264"/>
    </row>
    <row r="65" spans="1:14" ht="12.75" hidden="1">
      <c r="A65" s="147" t="s">
        <v>162</v>
      </c>
      <c r="B65" s="259"/>
      <c r="C65" s="258"/>
      <c r="D65" s="255"/>
      <c r="E65" s="150"/>
      <c r="F65" s="151"/>
      <c r="G65" s="145">
        <f t="shared" si="5"/>
        <v>0</v>
      </c>
      <c r="H65" s="143">
        <f t="shared" si="6"/>
        <v>0</v>
      </c>
      <c r="I65" s="151"/>
      <c r="J65" s="150"/>
      <c r="K65" s="265">
        <f t="shared" si="3"/>
        <v>0</v>
      </c>
      <c r="L65" s="258">
        <f t="shared" si="7"/>
        <v>0</v>
      </c>
      <c r="M65" s="258"/>
      <c r="N65" s="264"/>
    </row>
    <row r="66" spans="1:14" ht="12.75" hidden="1">
      <c r="A66" s="146" t="s">
        <v>201</v>
      </c>
      <c r="B66" s="259"/>
      <c r="C66" s="258">
        <f>SUM(C67:C73)</f>
        <v>0</v>
      </c>
      <c r="D66" s="255">
        <f>SUM(D67:D73)</f>
        <v>0</v>
      </c>
      <c r="E66" s="150">
        <f>SUM(E67:E73)</f>
        <v>0</v>
      </c>
      <c r="F66" s="151">
        <f>SUM(F67:F73)</f>
        <v>0</v>
      </c>
      <c r="G66" s="145">
        <f t="shared" si="5"/>
        <v>0</v>
      </c>
      <c r="H66" s="143">
        <f t="shared" si="6"/>
        <v>0</v>
      </c>
      <c r="I66" s="151">
        <f>SUM(I67:I73)</f>
        <v>0</v>
      </c>
      <c r="J66" s="150">
        <f>SUM(J67:J73)</f>
        <v>0</v>
      </c>
      <c r="K66" s="265">
        <f t="shared" si="3"/>
        <v>0</v>
      </c>
      <c r="L66" s="258">
        <f t="shared" si="7"/>
        <v>0</v>
      </c>
      <c r="M66" s="258">
        <f>SUM(M67:M73)</f>
        <v>0</v>
      </c>
      <c r="N66" s="264"/>
    </row>
    <row r="67" spans="1:14" ht="12.75" hidden="1">
      <c r="A67" s="147" t="s">
        <v>202</v>
      </c>
      <c r="B67" s="259"/>
      <c r="C67" s="258"/>
      <c r="D67" s="255"/>
      <c r="E67" s="150"/>
      <c r="F67" s="151"/>
      <c r="G67" s="145">
        <f t="shared" si="5"/>
        <v>0</v>
      </c>
      <c r="H67" s="143">
        <f t="shared" si="6"/>
        <v>0</v>
      </c>
      <c r="I67" s="151"/>
      <c r="J67" s="150"/>
      <c r="K67" s="265">
        <f t="shared" si="3"/>
        <v>0</v>
      </c>
      <c r="L67" s="258">
        <f t="shared" si="7"/>
        <v>0</v>
      </c>
      <c r="M67" s="258"/>
      <c r="N67" s="264"/>
    </row>
    <row r="68" spans="1:14" ht="12.75" hidden="1">
      <c r="A68" s="147" t="s">
        <v>203</v>
      </c>
      <c r="B68" s="259"/>
      <c r="C68" s="258"/>
      <c r="D68" s="255"/>
      <c r="E68" s="150"/>
      <c r="F68" s="151"/>
      <c r="G68" s="145">
        <f t="shared" si="5"/>
        <v>0</v>
      </c>
      <c r="H68" s="143">
        <f t="shared" si="6"/>
        <v>0</v>
      </c>
      <c r="I68" s="151"/>
      <c r="J68" s="150"/>
      <c r="K68" s="265">
        <f t="shared" si="3"/>
        <v>0</v>
      </c>
      <c r="L68" s="258">
        <f t="shared" si="7"/>
        <v>0</v>
      </c>
      <c r="M68" s="258"/>
      <c r="N68" s="264"/>
    </row>
    <row r="69" spans="1:14" ht="12.75" hidden="1">
      <c r="A69" s="147" t="s">
        <v>204</v>
      </c>
      <c r="B69" s="259"/>
      <c r="C69" s="258"/>
      <c r="D69" s="255"/>
      <c r="E69" s="150"/>
      <c r="F69" s="151"/>
      <c r="G69" s="145">
        <f t="shared" si="5"/>
        <v>0</v>
      </c>
      <c r="H69" s="143">
        <f t="shared" si="6"/>
        <v>0</v>
      </c>
      <c r="I69" s="151"/>
      <c r="J69" s="150"/>
      <c r="K69" s="265">
        <f t="shared" si="3"/>
        <v>0</v>
      </c>
      <c r="L69" s="258">
        <f t="shared" si="7"/>
        <v>0</v>
      </c>
      <c r="M69" s="258"/>
      <c r="N69" s="264"/>
    </row>
    <row r="70" spans="1:14" ht="12.75" hidden="1">
      <c r="A70" s="147" t="s">
        <v>205</v>
      </c>
      <c r="B70" s="259"/>
      <c r="C70" s="258"/>
      <c r="D70" s="255"/>
      <c r="E70" s="150"/>
      <c r="F70" s="151"/>
      <c r="G70" s="145">
        <f t="shared" si="5"/>
        <v>0</v>
      </c>
      <c r="H70" s="143">
        <f t="shared" si="6"/>
        <v>0</v>
      </c>
      <c r="I70" s="151"/>
      <c r="J70" s="150"/>
      <c r="K70" s="265">
        <f t="shared" si="3"/>
        <v>0</v>
      </c>
      <c r="L70" s="258">
        <f t="shared" si="7"/>
        <v>0</v>
      </c>
      <c r="M70" s="258"/>
      <c r="N70" s="264"/>
    </row>
    <row r="71" spans="1:14" ht="12.75" hidden="1">
      <c r="A71" s="147" t="s">
        <v>206</v>
      </c>
      <c r="B71" s="259"/>
      <c r="C71" s="258"/>
      <c r="D71" s="255"/>
      <c r="E71" s="150"/>
      <c r="F71" s="151"/>
      <c r="G71" s="145">
        <f t="shared" si="5"/>
        <v>0</v>
      </c>
      <c r="H71" s="143">
        <f t="shared" si="6"/>
        <v>0</v>
      </c>
      <c r="I71" s="151"/>
      <c r="J71" s="150"/>
      <c r="K71" s="265">
        <f t="shared" si="3"/>
        <v>0</v>
      </c>
      <c r="L71" s="258">
        <f t="shared" si="7"/>
        <v>0</v>
      </c>
      <c r="M71" s="258"/>
      <c r="N71" s="264"/>
    </row>
    <row r="72" spans="1:14" ht="12.75" hidden="1">
      <c r="A72" s="147" t="s">
        <v>207</v>
      </c>
      <c r="B72" s="259"/>
      <c r="C72" s="258"/>
      <c r="D72" s="255"/>
      <c r="E72" s="150"/>
      <c r="F72" s="151"/>
      <c r="G72" s="145">
        <f t="shared" si="5"/>
        <v>0</v>
      </c>
      <c r="H72" s="143">
        <f t="shared" si="6"/>
        <v>0</v>
      </c>
      <c r="I72" s="151"/>
      <c r="J72" s="150"/>
      <c r="K72" s="265">
        <f t="shared" si="3"/>
        <v>0</v>
      </c>
      <c r="L72" s="258">
        <f t="shared" si="7"/>
        <v>0</v>
      </c>
      <c r="M72" s="258"/>
      <c r="N72" s="264"/>
    </row>
    <row r="73" spans="1:14" ht="12.75" hidden="1">
      <c r="A73" s="147" t="s">
        <v>162</v>
      </c>
      <c r="B73" s="259"/>
      <c r="C73" s="258"/>
      <c r="D73" s="255"/>
      <c r="E73" s="150"/>
      <c r="F73" s="151"/>
      <c r="G73" s="145">
        <f t="shared" si="5"/>
        <v>0</v>
      </c>
      <c r="H73" s="143">
        <f t="shared" si="6"/>
        <v>0</v>
      </c>
      <c r="I73" s="151"/>
      <c r="J73" s="150"/>
      <c r="K73" s="265">
        <f t="shared" si="3"/>
        <v>0</v>
      </c>
      <c r="L73" s="258">
        <f t="shared" si="7"/>
        <v>0</v>
      </c>
      <c r="M73" s="258"/>
      <c r="N73" s="264"/>
    </row>
    <row r="74" spans="1:14" ht="12.75" hidden="1">
      <c r="A74" s="146" t="s">
        <v>208</v>
      </c>
      <c r="B74" s="259"/>
      <c r="C74" s="258">
        <f>SUM(C75:C79)</f>
        <v>0</v>
      </c>
      <c r="D74" s="255">
        <f>SUM(D75:D79)</f>
        <v>0</v>
      </c>
      <c r="E74" s="150">
        <f>SUM(E75:E79)</f>
        <v>0</v>
      </c>
      <c r="F74" s="151">
        <f>SUM(F75:F79)</f>
        <v>0</v>
      </c>
      <c r="G74" s="145">
        <f t="shared" si="5"/>
        <v>0</v>
      </c>
      <c r="H74" s="143">
        <f t="shared" si="6"/>
        <v>0</v>
      </c>
      <c r="I74" s="151">
        <f>SUM(I75:I79)</f>
        <v>0</v>
      </c>
      <c r="J74" s="150">
        <f>SUM(J75:J79)</f>
        <v>0</v>
      </c>
      <c r="K74" s="265">
        <f t="shared" si="3"/>
        <v>0</v>
      </c>
      <c r="L74" s="258">
        <f t="shared" si="7"/>
        <v>0</v>
      </c>
      <c r="M74" s="258">
        <f>SUM(M75:M79)</f>
        <v>0</v>
      </c>
      <c r="N74" s="264"/>
    </row>
    <row r="75" spans="1:14" ht="12.75" hidden="1">
      <c r="A75" s="147" t="s">
        <v>209</v>
      </c>
      <c r="B75" s="259"/>
      <c r="C75" s="258"/>
      <c r="D75" s="255"/>
      <c r="E75" s="150"/>
      <c r="F75" s="151"/>
      <c r="G75" s="145">
        <f t="shared" si="5"/>
        <v>0</v>
      </c>
      <c r="H75" s="143">
        <f t="shared" si="6"/>
        <v>0</v>
      </c>
      <c r="I75" s="151"/>
      <c r="J75" s="150"/>
      <c r="K75" s="265">
        <f t="shared" si="3"/>
        <v>0</v>
      </c>
      <c r="L75" s="258">
        <f t="shared" si="7"/>
        <v>0</v>
      </c>
      <c r="M75" s="258"/>
      <c r="N75" s="264"/>
    </row>
    <row r="76" spans="1:14" ht="12.75" hidden="1">
      <c r="A76" s="147" t="s">
        <v>210</v>
      </c>
      <c r="B76" s="259"/>
      <c r="C76" s="258"/>
      <c r="D76" s="255"/>
      <c r="E76" s="150"/>
      <c r="F76" s="151"/>
      <c r="G76" s="145">
        <f t="shared" si="5"/>
        <v>0</v>
      </c>
      <c r="H76" s="143">
        <f t="shared" si="6"/>
        <v>0</v>
      </c>
      <c r="I76" s="151"/>
      <c r="J76" s="150"/>
      <c r="K76" s="265">
        <f t="shared" si="3"/>
        <v>0</v>
      </c>
      <c r="L76" s="258">
        <f t="shared" si="7"/>
        <v>0</v>
      </c>
      <c r="M76" s="258"/>
      <c r="N76" s="264"/>
    </row>
    <row r="77" spans="1:14" ht="12.75" hidden="1">
      <c r="A77" s="147" t="s">
        <v>211</v>
      </c>
      <c r="B77" s="259"/>
      <c r="C77" s="258"/>
      <c r="D77" s="255"/>
      <c r="E77" s="150"/>
      <c r="F77" s="151"/>
      <c r="G77" s="145">
        <f t="shared" si="5"/>
        <v>0</v>
      </c>
      <c r="H77" s="143">
        <f t="shared" si="6"/>
        <v>0</v>
      </c>
      <c r="I77" s="151"/>
      <c r="J77" s="150"/>
      <c r="K77" s="265">
        <f t="shared" si="3"/>
        <v>0</v>
      </c>
      <c r="L77" s="258">
        <f t="shared" si="7"/>
        <v>0</v>
      </c>
      <c r="M77" s="258"/>
      <c r="N77" s="264"/>
    </row>
    <row r="78" spans="1:14" ht="12.75" hidden="1">
      <c r="A78" s="147" t="s">
        <v>212</v>
      </c>
      <c r="B78" s="259"/>
      <c r="C78" s="258"/>
      <c r="D78" s="255"/>
      <c r="E78" s="150"/>
      <c r="F78" s="151"/>
      <c r="G78" s="145">
        <f t="shared" ref="G78:G109" si="8">F78/F$181</f>
        <v>0</v>
      </c>
      <c r="H78" s="143">
        <f t="shared" ref="H78:H109" si="9">D78-F78</f>
        <v>0</v>
      </c>
      <c r="I78" s="151"/>
      <c r="J78" s="150"/>
      <c r="K78" s="265">
        <f t="shared" ref="K78:K141" si="10">IFERROR(J78/J$181,"")</f>
        <v>0</v>
      </c>
      <c r="L78" s="258">
        <f t="shared" ref="L78:L109" si="11">D78-J78</f>
        <v>0</v>
      </c>
      <c r="M78" s="258"/>
      <c r="N78" s="264"/>
    </row>
    <row r="79" spans="1:14" ht="12.75" hidden="1">
      <c r="A79" s="147" t="s">
        <v>162</v>
      </c>
      <c r="B79" s="259"/>
      <c r="C79" s="258"/>
      <c r="D79" s="255"/>
      <c r="E79" s="150"/>
      <c r="F79" s="151"/>
      <c r="G79" s="145">
        <f t="shared" si="8"/>
        <v>0</v>
      </c>
      <c r="H79" s="143">
        <f t="shared" si="9"/>
        <v>0</v>
      </c>
      <c r="I79" s="151"/>
      <c r="J79" s="150"/>
      <c r="K79" s="265">
        <f t="shared" si="10"/>
        <v>0</v>
      </c>
      <c r="L79" s="258">
        <f t="shared" si="11"/>
        <v>0</v>
      </c>
      <c r="M79" s="258"/>
      <c r="N79" s="264"/>
    </row>
    <row r="80" spans="1:14" ht="12.75" hidden="1">
      <c r="A80" s="146" t="s">
        <v>213</v>
      </c>
      <c r="B80" s="259"/>
      <c r="C80" s="258">
        <f>SUM(C81:C89)</f>
        <v>0</v>
      </c>
      <c r="D80" s="255">
        <f>SUM(D81:D89)</f>
        <v>0</v>
      </c>
      <c r="E80" s="150">
        <f>SUM(E81:E89)</f>
        <v>0</v>
      </c>
      <c r="F80" s="151">
        <f>SUM(F81:F89)</f>
        <v>0</v>
      </c>
      <c r="G80" s="145">
        <f t="shared" si="8"/>
        <v>0</v>
      </c>
      <c r="H80" s="143">
        <f t="shared" si="9"/>
        <v>0</v>
      </c>
      <c r="I80" s="151">
        <f>SUM(I81:I89)</f>
        <v>0</v>
      </c>
      <c r="J80" s="150">
        <f>SUM(J81:J89)</f>
        <v>0</v>
      </c>
      <c r="K80" s="265">
        <f t="shared" si="10"/>
        <v>0</v>
      </c>
      <c r="L80" s="258">
        <f t="shared" si="11"/>
        <v>0</v>
      </c>
      <c r="M80" s="258">
        <f>SUM(M81:M89)</f>
        <v>0</v>
      </c>
      <c r="N80" s="264"/>
    </row>
    <row r="81" spans="1:14" ht="12.75" hidden="1">
      <c r="A81" s="147" t="s">
        <v>214</v>
      </c>
      <c r="B81" s="259"/>
      <c r="C81" s="258"/>
      <c r="D81" s="255"/>
      <c r="E81" s="150"/>
      <c r="F81" s="151"/>
      <c r="G81" s="145">
        <f t="shared" si="8"/>
        <v>0</v>
      </c>
      <c r="H81" s="143">
        <f t="shared" si="9"/>
        <v>0</v>
      </c>
      <c r="I81" s="151"/>
      <c r="J81" s="150"/>
      <c r="K81" s="265">
        <f t="shared" si="10"/>
        <v>0</v>
      </c>
      <c r="L81" s="258">
        <f t="shared" si="11"/>
        <v>0</v>
      </c>
      <c r="M81" s="258"/>
      <c r="N81" s="264"/>
    </row>
    <row r="82" spans="1:14" ht="12.75" hidden="1">
      <c r="A82" s="147" t="s">
        <v>215</v>
      </c>
      <c r="B82" s="259"/>
      <c r="C82" s="258"/>
      <c r="D82" s="255"/>
      <c r="E82" s="150"/>
      <c r="F82" s="151"/>
      <c r="G82" s="145">
        <f t="shared" si="8"/>
        <v>0</v>
      </c>
      <c r="H82" s="143">
        <f t="shared" si="9"/>
        <v>0</v>
      </c>
      <c r="I82" s="151"/>
      <c r="J82" s="150"/>
      <c r="K82" s="265">
        <f t="shared" si="10"/>
        <v>0</v>
      </c>
      <c r="L82" s="258">
        <f t="shared" si="11"/>
        <v>0</v>
      </c>
      <c r="M82" s="258"/>
      <c r="N82" s="264"/>
    </row>
    <row r="83" spans="1:14" ht="12.75" hidden="1">
      <c r="A83" s="147" t="s">
        <v>216</v>
      </c>
      <c r="B83" s="259"/>
      <c r="C83" s="258"/>
      <c r="D83" s="255"/>
      <c r="E83" s="150"/>
      <c r="F83" s="151"/>
      <c r="G83" s="145">
        <f t="shared" si="8"/>
        <v>0</v>
      </c>
      <c r="H83" s="143">
        <f t="shared" si="9"/>
        <v>0</v>
      </c>
      <c r="I83" s="151"/>
      <c r="J83" s="150"/>
      <c r="K83" s="265">
        <f t="shared" si="10"/>
        <v>0</v>
      </c>
      <c r="L83" s="258">
        <f t="shared" si="11"/>
        <v>0</v>
      </c>
      <c r="M83" s="258"/>
      <c r="N83" s="264"/>
    </row>
    <row r="84" spans="1:14" ht="12.75" hidden="1">
      <c r="A84" s="147" t="s">
        <v>217</v>
      </c>
      <c r="B84" s="259"/>
      <c r="C84" s="258"/>
      <c r="D84" s="255"/>
      <c r="E84" s="150"/>
      <c r="F84" s="151"/>
      <c r="G84" s="145">
        <f t="shared" si="8"/>
        <v>0</v>
      </c>
      <c r="H84" s="143">
        <f t="shared" si="9"/>
        <v>0</v>
      </c>
      <c r="I84" s="151"/>
      <c r="J84" s="150"/>
      <c r="K84" s="265">
        <f t="shared" si="10"/>
        <v>0</v>
      </c>
      <c r="L84" s="258">
        <f t="shared" si="11"/>
        <v>0</v>
      </c>
      <c r="M84" s="258"/>
      <c r="N84" s="264"/>
    </row>
    <row r="85" spans="1:14" ht="12.75" hidden="1">
      <c r="A85" s="147" t="s">
        <v>218</v>
      </c>
      <c r="B85" s="259"/>
      <c r="C85" s="258"/>
      <c r="D85" s="255"/>
      <c r="E85" s="150"/>
      <c r="F85" s="151"/>
      <c r="G85" s="145">
        <f t="shared" si="8"/>
        <v>0</v>
      </c>
      <c r="H85" s="143">
        <f t="shared" si="9"/>
        <v>0</v>
      </c>
      <c r="I85" s="151"/>
      <c r="J85" s="150"/>
      <c r="K85" s="265">
        <f t="shared" si="10"/>
        <v>0</v>
      </c>
      <c r="L85" s="258">
        <f t="shared" si="11"/>
        <v>0</v>
      </c>
      <c r="M85" s="258"/>
      <c r="N85" s="264"/>
    </row>
    <row r="86" spans="1:14" ht="12.75" hidden="1">
      <c r="A86" s="147" t="s">
        <v>219</v>
      </c>
      <c r="B86" s="259"/>
      <c r="C86" s="258"/>
      <c r="D86" s="255"/>
      <c r="E86" s="150"/>
      <c r="F86" s="151"/>
      <c r="G86" s="145">
        <f t="shared" si="8"/>
        <v>0</v>
      </c>
      <c r="H86" s="143">
        <f t="shared" si="9"/>
        <v>0</v>
      </c>
      <c r="I86" s="151"/>
      <c r="J86" s="150"/>
      <c r="K86" s="265">
        <f t="shared" si="10"/>
        <v>0</v>
      </c>
      <c r="L86" s="258">
        <f t="shared" si="11"/>
        <v>0</v>
      </c>
      <c r="M86" s="258"/>
      <c r="N86" s="264"/>
    </row>
    <row r="87" spans="1:14" ht="12.75" hidden="1">
      <c r="A87" s="147" t="s">
        <v>220</v>
      </c>
      <c r="B87" s="259"/>
      <c r="C87" s="258"/>
      <c r="D87" s="255"/>
      <c r="E87" s="150"/>
      <c r="F87" s="151"/>
      <c r="G87" s="145">
        <f t="shared" si="8"/>
        <v>0</v>
      </c>
      <c r="H87" s="143">
        <f t="shared" si="9"/>
        <v>0</v>
      </c>
      <c r="I87" s="151"/>
      <c r="J87" s="150"/>
      <c r="K87" s="265">
        <f t="shared" si="10"/>
        <v>0</v>
      </c>
      <c r="L87" s="258">
        <f t="shared" si="11"/>
        <v>0</v>
      </c>
      <c r="M87" s="258"/>
      <c r="N87" s="264"/>
    </row>
    <row r="88" spans="1:14" ht="12.75" hidden="1">
      <c r="A88" s="147" t="s">
        <v>221</v>
      </c>
      <c r="B88" s="259"/>
      <c r="C88" s="258"/>
      <c r="D88" s="255"/>
      <c r="E88" s="150"/>
      <c r="F88" s="151"/>
      <c r="G88" s="145">
        <f t="shared" si="8"/>
        <v>0</v>
      </c>
      <c r="H88" s="143">
        <f t="shared" si="9"/>
        <v>0</v>
      </c>
      <c r="I88" s="151"/>
      <c r="J88" s="150"/>
      <c r="K88" s="265">
        <f t="shared" si="10"/>
        <v>0</v>
      </c>
      <c r="L88" s="258">
        <f t="shared" si="11"/>
        <v>0</v>
      </c>
      <c r="M88" s="258"/>
      <c r="N88" s="264"/>
    </row>
    <row r="89" spans="1:14" ht="12.75" hidden="1">
      <c r="A89" s="147" t="s">
        <v>162</v>
      </c>
      <c r="B89" s="259"/>
      <c r="C89" s="258"/>
      <c r="D89" s="255"/>
      <c r="E89" s="150"/>
      <c r="F89" s="151"/>
      <c r="G89" s="145">
        <f t="shared" si="8"/>
        <v>0</v>
      </c>
      <c r="H89" s="143">
        <f t="shared" si="9"/>
        <v>0</v>
      </c>
      <c r="I89" s="151"/>
      <c r="J89" s="150"/>
      <c r="K89" s="265">
        <f t="shared" si="10"/>
        <v>0</v>
      </c>
      <c r="L89" s="258">
        <f t="shared" si="11"/>
        <v>0</v>
      </c>
      <c r="M89" s="258"/>
      <c r="N89" s="264"/>
    </row>
    <row r="90" spans="1:14" ht="12.75" hidden="1">
      <c r="A90" s="146" t="s">
        <v>222</v>
      </c>
      <c r="B90" s="259"/>
      <c r="C90" s="258">
        <f>SUM(C91:C93)</f>
        <v>0</v>
      </c>
      <c r="D90" s="255">
        <f>SUM(D91:D93)</f>
        <v>0</v>
      </c>
      <c r="E90" s="150">
        <f>SUM(E91:E93)</f>
        <v>0</v>
      </c>
      <c r="F90" s="151">
        <f>SUM(F91:F93)</f>
        <v>0</v>
      </c>
      <c r="G90" s="145">
        <f t="shared" si="8"/>
        <v>0</v>
      </c>
      <c r="H90" s="143">
        <f t="shared" si="9"/>
        <v>0</v>
      </c>
      <c r="I90" s="151">
        <f>SUM(I91:I93)</f>
        <v>0</v>
      </c>
      <c r="J90" s="150">
        <f>SUM(J91:J93)</f>
        <v>0</v>
      </c>
      <c r="K90" s="265">
        <f t="shared" si="10"/>
        <v>0</v>
      </c>
      <c r="L90" s="258">
        <f t="shared" si="11"/>
        <v>0</v>
      </c>
      <c r="M90" s="258">
        <f>SUM(M91:M93)</f>
        <v>0</v>
      </c>
      <c r="N90" s="264"/>
    </row>
    <row r="91" spans="1:14" ht="12.75" hidden="1">
      <c r="A91" s="147" t="s">
        <v>223</v>
      </c>
      <c r="B91" s="259"/>
      <c r="C91" s="258"/>
      <c r="D91" s="255"/>
      <c r="E91" s="150"/>
      <c r="F91" s="151"/>
      <c r="G91" s="145">
        <f t="shared" si="8"/>
        <v>0</v>
      </c>
      <c r="H91" s="143">
        <f t="shared" si="9"/>
        <v>0</v>
      </c>
      <c r="I91" s="151"/>
      <c r="J91" s="150"/>
      <c r="K91" s="265">
        <f t="shared" si="10"/>
        <v>0</v>
      </c>
      <c r="L91" s="258">
        <f t="shared" si="11"/>
        <v>0</v>
      </c>
      <c r="M91" s="258"/>
      <c r="N91" s="264"/>
    </row>
    <row r="92" spans="1:14" ht="12.75" hidden="1">
      <c r="A92" s="147" t="s">
        <v>224</v>
      </c>
      <c r="B92" s="259"/>
      <c r="C92" s="258"/>
      <c r="D92" s="255"/>
      <c r="E92" s="150"/>
      <c r="F92" s="151"/>
      <c r="G92" s="145">
        <f t="shared" si="8"/>
        <v>0</v>
      </c>
      <c r="H92" s="143">
        <f t="shared" si="9"/>
        <v>0</v>
      </c>
      <c r="I92" s="151"/>
      <c r="J92" s="150"/>
      <c r="K92" s="265">
        <f t="shared" si="10"/>
        <v>0</v>
      </c>
      <c r="L92" s="258">
        <f t="shared" si="11"/>
        <v>0</v>
      </c>
      <c r="M92" s="258"/>
      <c r="N92" s="264"/>
    </row>
    <row r="93" spans="1:14" ht="12.75" hidden="1">
      <c r="A93" s="147" t="s">
        <v>162</v>
      </c>
      <c r="B93" s="259"/>
      <c r="C93" s="258"/>
      <c r="D93" s="255"/>
      <c r="E93" s="150"/>
      <c r="F93" s="151"/>
      <c r="G93" s="145">
        <f t="shared" si="8"/>
        <v>0</v>
      </c>
      <c r="H93" s="143">
        <f t="shared" si="9"/>
        <v>0</v>
      </c>
      <c r="I93" s="151"/>
      <c r="J93" s="150"/>
      <c r="K93" s="265">
        <f t="shared" si="10"/>
        <v>0</v>
      </c>
      <c r="L93" s="258">
        <f t="shared" si="11"/>
        <v>0</v>
      </c>
      <c r="M93" s="258"/>
      <c r="N93" s="264"/>
    </row>
    <row r="94" spans="1:14" ht="12.75" hidden="1">
      <c r="A94" s="146" t="s">
        <v>225</v>
      </c>
      <c r="B94" s="259"/>
      <c r="C94" s="258">
        <f>SUM(C95:C98)</f>
        <v>0</v>
      </c>
      <c r="D94" s="255">
        <f>SUM(D95:D98)</f>
        <v>0</v>
      </c>
      <c r="E94" s="150">
        <f>SUM(E95:E98)</f>
        <v>0</v>
      </c>
      <c r="F94" s="151">
        <f>SUM(F95:F98)</f>
        <v>0</v>
      </c>
      <c r="G94" s="145">
        <f t="shared" si="8"/>
        <v>0</v>
      </c>
      <c r="H94" s="143">
        <f t="shared" si="9"/>
        <v>0</v>
      </c>
      <c r="I94" s="151">
        <f>SUM(I95:I98)</f>
        <v>0</v>
      </c>
      <c r="J94" s="150">
        <f>SUM(J95:J98)</f>
        <v>0</v>
      </c>
      <c r="K94" s="265">
        <f t="shared" si="10"/>
        <v>0</v>
      </c>
      <c r="L94" s="258">
        <f t="shared" si="11"/>
        <v>0</v>
      </c>
      <c r="M94" s="258">
        <f>SUM(M95:M98)</f>
        <v>0</v>
      </c>
      <c r="N94" s="264"/>
    </row>
    <row r="95" spans="1:14" ht="12.75" hidden="1">
      <c r="A95" s="147" t="s">
        <v>226</v>
      </c>
      <c r="B95" s="259"/>
      <c r="C95" s="258"/>
      <c r="D95" s="255"/>
      <c r="E95" s="150"/>
      <c r="F95" s="151"/>
      <c r="G95" s="145">
        <f t="shared" si="8"/>
        <v>0</v>
      </c>
      <c r="H95" s="143">
        <f t="shared" si="9"/>
        <v>0</v>
      </c>
      <c r="I95" s="151"/>
      <c r="J95" s="150"/>
      <c r="K95" s="265">
        <f t="shared" si="10"/>
        <v>0</v>
      </c>
      <c r="L95" s="258">
        <f t="shared" si="11"/>
        <v>0</v>
      </c>
      <c r="M95" s="258"/>
      <c r="N95" s="264"/>
    </row>
    <row r="96" spans="1:14" ht="12.75" hidden="1">
      <c r="A96" s="147" t="s">
        <v>227</v>
      </c>
      <c r="B96" s="259"/>
      <c r="C96" s="258"/>
      <c r="D96" s="255"/>
      <c r="E96" s="150"/>
      <c r="F96" s="151"/>
      <c r="G96" s="145">
        <f t="shared" si="8"/>
        <v>0</v>
      </c>
      <c r="H96" s="143">
        <f t="shared" si="9"/>
        <v>0</v>
      </c>
      <c r="I96" s="151"/>
      <c r="J96" s="150"/>
      <c r="K96" s="265">
        <f t="shared" si="10"/>
        <v>0</v>
      </c>
      <c r="L96" s="258">
        <f t="shared" si="11"/>
        <v>0</v>
      </c>
      <c r="M96" s="258"/>
      <c r="N96" s="264"/>
    </row>
    <row r="97" spans="1:14" ht="12.75" hidden="1">
      <c r="A97" s="147" t="s">
        <v>228</v>
      </c>
      <c r="B97" s="259"/>
      <c r="C97" s="258"/>
      <c r="D97" s="255"/>
      <c r="E97" s="150"/>
      <c r="F97" s="151"/>
      <c r="G97" s="145">
        <f t="shared" si="8"/>
        <v>0</v>
      </c>
      <c r="H97" s="143">
        <f t="shared" si="9"/>
        <v>0</v>
      </c>
      <c r="I97" s="151"/>
      <c r="J97" s="150"/>
      <c r="K97" s="265">
        <f t="shared" si="10"/>
        <v>0</v>
      </c>
      <c r="L97" s="258">
        <f t="shared" si="11"/>
        <v>0</v>
      </c>
      <c r="M97" s="258"/>
      <c r="N97" s="264"/>
    </row>
    <row r="98" spans="1:14" ht="12.75" hidden="1">
      <c r="A98" s="147" t="s">
        <v>162</v>
      </c>
      <c r="B98" s="259"/>
      <c r="C98" s="258"/>
      <c r="D98" s="255"/>
      <c r="E98" s="150"/>
      <c r="F98" s="151"/>
      <c r="G98" s="145">
        <f t="shared" si="8"/>
        <v>0</v>
      </c>
      <c r="H98" s="143">
        <f t="shared" si="9"/>
        <v>0</v>
      </c>
      <c r="I98" s="151"/>
      <c r="J98" s="150"/>
      <c r="K98" s="265">
        <f t="shared" si="10"/>
        <v>0</v>
      </c>
      <c r="L98" s="258">
        <f t="shared" si="11"/>
        <v>0</v>
      </c>
      <c r="M98" s="258"/>
      <c r="N98" s="264"/>
    </row>
    <row r="99" spans="1:14" ht="12.75" hidden="1">
      <c r="A99" s="146" t="s">
        <v>229</v>
      </c>
      <c r="B99" s="259"/>
      <c r="C99" s="258">
        <f>SUM(C100:C103)</f>
        <v>0</v>
      </c>
      <c r="D99" s="255">
        <f>SUM(D100:D103)</f>
        <v>0</v>
      </c>
      <c r="E99" s="150">
        <f>SUM(E100:E103)</f>
        <v>0</v>
      </c>
      <c r="F99" s="151">
        <f>SUM(F100:F103)</f>
        <v>0</v>
      </c>
      <c r="G99" s="145">
        <f t="shared" si="8"/>
        <v>0</v>
      </c>
      <c r="H99" s="143">
        <f t="shared" si="9"/>
        <v>0</v>
      </c>
      <c r="I99" s="151">
        <f>SUM(I100:I103)</f>
        <v>0</v>
      </c>
      <c r="J99" s="150">
        <f>SUM(J100:J103)</f>
        <v>0</v>
      </c>
      <c r="K99" s="265">
        <f t="shared" si="10"/>
        <v>0</v>
      </c>
      <c r="L99" s="258">
        <f t="shared" si="11"/>
        <v>0</v>
      </c>
      <c r="M99" s="258">
        <f>SUM(M100:M103)</f>
        <v>0</v>
      </c>
      <c r="N99" s="264"/>
    </row>
    <row r="100" spans="1:14" ht="12.75" hidden="1">
      <c r="A100" s="147" t="s">
        <v>230</v>
      </c>
      <c r="B100" s="259"/>
      <c r="C100" s="258"/>
      <c r="D100" s="255"/>
      <c r="E100" s="150"/>
      <c r="F100" s="151"/>
      <c r="G100" s="145">
        <f t="shared" si="8"/>
        <v>0</v>
      </c>
      <c r="H100" s="143">
        <f t="shared" si="9"/>
        <v>0</v>
      </c>
      <c r="I100" s="151"/>
      <c r="J100" s="150"/>
      <c r="K100" s="265">
        <f t="shared" si="10"/>
        <v>0</v>
      </c>
      <c r="L100" s="258">
        <f t="shared" si="11"/>
        <v>0</v>
      </c>
      <c r="M100" s="258"/>
      <c r="N100" s="264"/>
    </row>
    <row r="101" spans="1:14" ht="12.75" hidden="1">
      <c r="A101" s="147" t="s">
        <v>231</v>
      </c>
      <c r="B101" s="259"/>
      <c r="C101" s="258"/>
      <c r="D101" s="255"/>
      <c r="E101" s="150"/>
      <c r="F101" s="151"/>
      <c r="G101" s="145">
        <f t="shared" si="8"/>
        <v>0</v>
      </c>
      <c r="H101" s="143">
        <f t="shared" si="9"/>
        <v>0</v>
      </c>
      <c r="I101" s="151"/>
      <c r="J101" s="150"/>
      <c r="K101" s="265">
        <f t="shared" si="10"/>
        <v>0</v>
      </c>
      <c r="L101" s="258">
        <f t="shared" si="11"/>
        <v>0</v>
      </c>
      <c r="M101" s="258"/>
      <c r="N101" s="264"/>
    </row>
    <row r="102" spans="1:14" ht="12.75" hidden="1">
      <c r="A102" s="147" t="s">
        <v>232</v>
      </c>
      <c r="B102" s="259"/>
      <c r="C102" s="258"/>
      <c r="D102" s="255"/>
      <c r="E102" s="150"/>
      <c r="F102" s="151"/>
      <c r="G102" s="145">
        <f t="shared" si="8"/>
        <v>0</v>
      </c>
      <c r="H102" s="143">
        <f t="shared" si="9"/>
        <v>0</v>
      </c>
      <c r="I102" s="151"/>
      <c r="J102" s="150"/>
      <c r="K102" s="265">
        <f t="shared" si="10"/>
        <v>0</v>
      </c>
      <c r="L102" s="258">
        <f t="shared" si="11"/>
        <v>0</v>
      </c>
      <c r="M102" s="258"/>
      <c r="N102" s="264"/>
    </row>
    <row r="103" spans="1:14" ht="12.75" hidden="1">
      <c r="A103" s="147" t="s">
        <v>162</v>
      </c>
      <c r="B103" s="259"/>
      <c r="C103" s="258"/>
      <c r="D103" s="255"/>
      <c r="E103" s="150"/>
      <c r="F103" s="151"/>
      <c r="G103" s="145">
        <f t="shared" si="8"/>
        <v>0</v>
      </c>
      <c r="H103" s="143">
        <f t="shared" si="9"/>
        <v>0</v>
      </c>
      <c r="I103" s="151"/>
      <c r="J103" s="150"/>
      <c r="K103" s="265">
        <f t="shared" si="10"/>
        <v>0</v>
      </c>
      <c r="L103" s="258">
        <f t="shared" si="11"/>
        <v>0</v>
      </c>
      <c r="M103" s="258"/>
      <c r="N103" s="264"/>
    </row>
    <row r="104" spans="1:14" ht="12.75" hidden="1">
      <c r="A104" s="146" t="s">
        <v>233</v>
      </c>
      <c r="B104" s="259"/>
      <c r="C104" s="258">
        <f>SUM(C105:C107)</f>
        <v>0</v>
      </c>
      <c r="D104" s="255">
        <f>SUM(D105:D107)</f>
        <v>0</v>
      </c>
      <c r="E104" s="150">
        <f>SUM(E105:E107)</f>
        <v>0</v>
      </c>
      <c r="F104" s="151">
        <f>SUM(F105:F107)</f>
        <v>0</v>
      </c>
      <c r="G104" s="145">
        <f t="shared" si="8"/>
        <v>0</v>
      </c>
      <c r="H104" s="143">
        <f t="shared" si="9"/>
        <v>0</v>
      </c>
      <c r="I104" s="151">
        <f>SUM(I105:I107)</f>
        <v>0</v>
      </c>
      <c r="J104" s="150">
        <f>SUM(J105:J107)</f>
        <v>0</v>
      </c>
      <c r="K104" s="265">
        <f t="shared" si="10"/>
        <v>0</v>
      </c>
      <c r="L104" s="258">
        <f t="shared" si="11"/>
        <v>0</v>
      </c>
      <c r="M104" s="258">
        <f>SUM(M105:M107)</f>
        <v>0</v>
      </c>
      <c r="N104" s="264"/>
    </row>
    <row r="105" spans="1:14" ht="12.75" hidden="1">
      <c r="A105" s="147" t="s">
        <v>234</v>
      </c>
      <c r="B105" s="259"/>
      <c r="C105" s="258"/>
      <c r="D105" s="255"/>
      <c r="E105" s="150"/>
      <c r="F105" s="151"/>
      <c r="G105" s="145">
        <f t="shared" si="8"/>
        <v>0</v>
      </c>
      <c r="H105" s="143">
        <f t="shared" si="9"/>
        <v>0</v>
      </c>
      <c r="I105" s="151"/>
      <c r="J105" s="150"/>
      <c r="K105" s="265">
        <f t="shared" si="10"/>
        <v>0</v>
      </c>
      <c r="L105" s="258">
        <f t="shared" si="11"/>
        <v>0</v>
      </c>
      <c r="M105" s="258"/>
      <c r="N105" s="264"/>
    </row>
    <row r="106" spans="1:14" ht="12.75" hidden="1">
      <c r="A106" s="147" t="s">
        <v>235</v>
      </c>
      <c r="B106" s="259"/>
      <c r="C106" s="258"/>
      <c r="D106" s="255"/>
      <c r="E106" s="150"/>
      <c r="F106" s="151"/>
      <c r="G106" s="145">
        <f t="shared" si="8"/>
        <v>0</v>
      </c>
      <c r="H106" s="143">
        <f t="shared" si="9"/>
        <v>0</v>
      </c>
      <c r="I106" s="151"/>
      <c r="J106" s="150"/>
      <c r="K106" s="265">
        <f t="shared" si="10"/>
        <v>0</v>
      </c>
      <c r="L106" s="258">
        <f t="shared" si="11"/>
        <v>0</v>
      </c>
      <c r="M106" s="258"/>
      <c r="N106" s="264"/>
    </row>
    <row r="107" spans="1:14" ht="12.75" hidden="1">
      <c r="A107" s="147" t="s">
        <v>162</v>
      </c>
      <c r="B107" s="259"/>
      <c r="C107" s="258"/>
      <c r="D107" s="255"/>
      <c r="E107" s="150"/>
      <c r="F107" s="151"/>
      <c r="G107" s="145">
        <f t="shared" si="8"/>
        <v>0</v>
      </c>
      <c r="H107" s="143">
        <f t="shared" si="9"/>
        <v>0</v>
      </c>
      <c r="I107" s="151"/>
      <c r="J107" s="150"/>
      <c r="K107" s="265">
        <f t="shared" si="10"/>
        <v>0</v>
      </c>
      <c r="L107" s="258">
        <f t="shared" si="11"/>
        <v>0</v>
      </c>
      <c r="M107" s="258"/>
      <c r="N107" s="264"/>
    </row>
    <row r="108" spans="1:14" ht="12.75" hidden="1">
      <c r="A108" s="146" t="s">
        <v>236</v>
      </c>
      <c r="B108" s="259"/>
      <c r="C108" s="258">
        <f>SUM(C109:C111)</f>
        <v>0</v>
      </c>
      <c r="D108" s="255">
        <f>SUM(D109:D111)</f>
        <v>0</v>
      </c>
      <c r="E108" s="150">
        <f>SUM(E109:E111)</f>
        <v>0</v>
      </c>
      <c r="F108" s="151">
        <f>SUM(F109:F111)</f>
        <v>0</v>
      </c>
      <c r="G108" s="145">
        <f t="shared" si="8"/>
        <v>0</v>
      </c>
      <c r="H108" s="143">
        <f t="shared" si="9"/>
        <v>0</v>
      </c>
      <c r="I108" s="151">
        <f>SUM(I109:I111)</f>
        <v>0</v>
      </c>
      <c r="J108" s="150">
        <f>SUM(J109:J111)</f>
        <v>0</v>
      </c>
      <c r="K108" s="265">
        <f t="shared" si="10"/>
        <v>0</v>
      </c>
      <c r="L108" s="258">
        <f t="shared" si="11"/>
        <v>0</v>
      </c>
      <c r="M108" s="258">
        <f>SUM(M109:M111)</f>
        <v>0</v>
      </c>
      <c r="N108" s="264"/>
    </row>
    <row r="109" spans="1:14" ht="12.75" hidden="1">
      <c r="A109" s="147" t="s">
        <v>237</v>
      </c>
      <c r="B109" s="259"/>
      <c r="C109" s="258"/>
      <c r="D109" s="255"/>
      <c r="E109" s="150"/>
      <c r="F109" s="151"/>
      <c r="G109" s="145">
        <f t="shared" si="8"/>
        <v>0</v>
      </c>
      <c r="H109" s="143">
        <f t="shared" si="9"/>
        <v>0</v>
      </c>
      <c r="I109" s="151"/>
      <c r="J109" s="150"/>
      <c r="K109" s="265">
        <f t="shared" si="10"/>
        <v>0</v>
      </c>
      <c r="L109" s="258">
        <f t="shared" si="11"/>
        <v>0</v>
      </c>
      <c r="M109" s="258"/>
      <c r="N109" s="264"/>
    </row>
    <row r="110" spans="1:14" ht="12.75" hidden="1">
      <c r="A110" s="147" t="s">
        <v>238</v>
      </c>
      <c r="B110" s="259"/>
      <c r="C110" s="258"/>
      <c r="D110" s="255"/>
      <c r="E110" s="150"/>
      <c r="F110" s="151"/>
      <c r="G110" s="145">
        <f t="shared" ref="G110:G141" si="12">F110/F$181</f>
        <v>0</v>
      </c>
      <c r="H110" s="143">
        <f t="shared" ref="H110:H141" si="13">D110-F110</f>
        <v>0</v>
      </c>
      <c r="I110" s="151"/>
      <c r="J110" s="150"/>
      <c r="K110" s="265">
        <f t="shared" si="10"/>
        <v>0</v>
      </c>
      <c r="L110" s="258">
        <f t="shared" ref="L110:L141" si="14">D110-J110</f>
        <v>0</v>
      </c>
      <c r="M110" s="258"/>
      <c r="N110" s="264"/>
    </row>
    <row r="111" spans="1:14" ht="12.75" hidden="1">
      <c r="A111" s="147" t="s">
        <v>162</v>
      </c>
      <c r="B111" s="259"/>
      <c r="C111" s="258"/>
      <c r="D111" s="255"/>
      <c r="E111" s="150"/>
      <c r="F111" s="151"/>
      <c r="G111" s="145">
        <f t="shared" si="12"/>
        <v>0</v>
      </c>
      <c r="H111" s="143">
        <f t="shared" si="13"/>
        <v>0</v>
      </c>
      <c r="I111" s="151"/>
      <c r="J111" s="150"/>
      <c r="K111" s="265">
        <f t="shared" si="10"/>
        <v>0</v>
      </c>
      <c r="L111" s="258">
        <f t="shared" si="14"/>
        <v>0</v>
      </c>
      <c r="M111" s="258"/>
      <c r="N111" s="264"/>
    </row>
    <row r="112" spans="1:14" ht="12.75" hidden="1">
      <c r="A112" s="146" t="s">
        <v>239</v>
      </c>
      <c r="B112" s="259"/>
      <c r="C112" s="258">
        <f>SUM(C113:C118)</f>
        <v>0</v>
      </c>
      <c r="D112" s="255">
        <f>SUM(D113:D118)</f>
        <v>0</v>
      </c>
      <c r="E112" s="150">
        <f>SUM(E113:E118)</f>
        <v>0</v>
      </c>
      <c r="F112" s="151">
        <f>SUM(F113:F118)</f>
        <v>0</v>
      </c>
      <c r="G112" s="145">
        <f t="shared" si="12"/>
        <v>0</v>
      </c>
      <c r="H112" s="143">
        <f t="shared" si="13"/>
        <v>0</v>
      </c>
      <c r="I112" s="151">
        <f>SUM(I113:I118)</f>
        <v>0</v>
      </c>
      <c r="J112" s="150">
        <f>SUM(J113:J118)</f>
        <v>0</v>
      </c>
      <c r="K112" s="265">
        <f t="shared" si="10"/>
        <v>0</v>
      </c>
      <c r="L112" s="258">
        <f t="shared" si="14"/>
        <v>0</v>
      </c>
      <c r="M112" s="258">
        <f>SUM(M113:M118)</f>
        <v>0</v>
      </c>
      <c r="N112" s="264"/>
    </row>
    <row r="113" spans="1:14" ht="12.75" hidden="1">
      <c r="A113" s="147" t="s">
        <v>240</v>
      </c>
      <c r="B113" s="259"/>
      <c r="C113" s="258"/>
      <c r="D113" s="255"/>
      <c r="E113" s="150"/>
      <c r="F113" s="151"/>
      <c r="G113" s="145">
        <f t="shared" si="12"/>
        <v>0</v>
      </c>
      <c r="H113" s="143">
        <f t="shared" si="13"/>
        <v>0</v>
      </c>
      <c r="I113" s="151"/>
      <c r="J113" s="150"/>
      <c r="K113" s="265">
        <f t="shared" si="10"/>
        <v>0</v>
      </c>
      <c r="L113" s="258">
        <f t="shared" si="14"/>
        <v>0</v>
      </c>
      <c r="M113" s="258"/>
      <c r="N113" s="264"/>
    </row>
    <row r="114" spans="1:14" ht="12.75" hidden="1">
      <c r="A114" s="147" t="s">
        <v>241</v>
      </c>
      <c r="B114" s="259"/>
      <c r="C114" s="258"/>
      <c r="D114" s="255"/>
      <c r="E114" s="150"/>
      <c r="F114" s="151"/>
      <c r="G114" s="145">
        <f t="shared" si="12"/>
        <v>0</v>
      </c>
      <c r="H114" s="143">
        <f t="shared" si="13"/>
        <v>0</v>
      </c>
      <c r="I114" s="151"/>
      <c r="J114" s="150"/>
      <c r="K114" s="265">
        <f t="shared" si="10"/>
        <v>0</v>
      </c>
      <c r="L114" s="258">
        <f t="shared" si="14"/>
        <v>0</v>
      </c>
      <c r="M114" s="258"/>
      <c r="N114" s="264"/>
    </row>
    <row r="115" spans="1:14" ht="12.75" hidden="1">
      <c r="A115" s="147" t="s">
        <v>242</v>
      </c>
      <c r="B115" s="259"/>
      <c r="C115" s="258"/>
      <c r="D115" s="255"/>
      <c r="E115" s="150"/>
      <c r="F115" s="151"/>
      <c r="G115" s="145">
        <f t="shared" si="12"/>
        <v>0</v>
      </c>
      <c r="H115" s="143">
        <f t="shared" si="13"/>
        <v>0</v>
      </c>
      <c r="I115" s="151"/>
      <c r="J115" s="150"/>
      <c r="K115" s="265">
        <f t="shared" si="10"/>
        <v>0</v>
      </c>
      <c r="L115" s="258">
        <f t="shared" si="14"/>
        <v>0</v>
      </c>
      <c r="M115" s="258"/>
      <c r="N115" s="264"/>
    </row>
    <row r="116" spans="1:14" ht="12.75" hidden="1">
      <c r="A116" s="147" t="s">
        <v>243</v>
      </c>
      <c r="B116" s="259"/>
      <c r="C116" s="258"/>
      <c r="D116" s="255"/>
      <c r="E116" s="150"/>
      <c r="F116" s="151"/>
      <c r="G116" s="145">
        <f t="shared" si="12"/>
        <v>0</v>
      </c>
      <c r="H116" s="143">
        <f t="shared" si="13"/>
        <v>0</v>
      </c>
      <c r="I116" s="151"/>
      <c r="J116" s="150"/>
      <c r="K116" s="265">
        <f t="shared" si="10"/>
        <v>0</v>
      </c>
      <c r="L116" s="258">
        <f t="shared" si="14"/>
        <v>0</v>
      </c>
      <c r="M116" s="258"/>
      <c r="N116" s="264"/>
    </row>
    <row r="117" spans="1:14" ht="12.75" hidden="1">
      <c r="A117" s="147" t="s">
        <v>244</v>
      </c>
      <c r="B117" s="259"/>
      <c r="C117" s="258"/>
      <c r="D117" s="255"/>
      <c r="E117" s="150"/>
      <c r="F117" s="151"/>
      <c r="G117" s="145">
        <f t="shared" si="12"/>
        <v>0</v>
      </c>
      <c r="H117" s="143">
        <f t="shared" si="13"/>
        <v>0</v>
      </c>
      <c r="I117" s="151"/>
      <c r="J117" s="150"/>
      <c r="K117" s="265">
        <f t="shared" si="10"/>
        <v>0</v>
      </c>
      <c r="L117" s="258">
        <f t="shared" si="14"/>
        <v>0</v>
      </c>
      <c r="M117" s="258"/>
      <c r="N117" s="264"/>
    </row>
    <row r="118" spans="1:14" ht="12.75" hidden="1">
      <c r="A118" s="147" t="s">
        <v>162</v>
      </c>
      <c r="B118" s="259"/>
      <c r="C118" s="258"/>
      <c r="D118" s="255"/>
      <c r="E118" s="150"/>
      <c r="F118" s="151"/>
      <c r="G118" s="145">
        <f t="shared" si="12"/>
        <v>0</v>
      </c>
      <c r="H118" s="143">
        <f t="shared" si="13"/>
        <v>0</v>
      </c>
      <c r="I118" s="151"/>
      <c r="J118" s="150"/>
      <c r="K118" s="265">
        <f t="shared" si="10"/>
        <v>0</v>
      </c>
      <c r="L118" s="258">
        <f t="shared" si="14"/>
        <v>0</v>
      </c>
      <c r="M118" s="258"/>
      <c r="N118" s="264"/>
    </row>
    <row r="119" spans="1:14" ht="12.75" hidden="1">
      <c r="A119" s="146" t="s">
        <v>245</v>
      </c>
      <c r="B119" s="259"/>
      <c r="C119" s="258">
        <f>SUM(C120:C123)</f>
        <v>0</v>
      </c>
      <c r="D119" s="255">
        <f>SUM(D120:D123)</f>
        <v>0</v>
      </c>
      <c r="E119" s="150">
        <f>SUM(E120:E123)</f>
        <v>0</v>
      </c>
      <c r="F119" s="151">
        <f>SUM(F120:F123)</f>
        <v>0</v>
      </c>
      <c r="G119" s="145">
        <f t="shared" si="12"/>
        <v>0</v>
      </c>
      <c r="H119" s="143">
        <f t="shared" si="13"/>
        <v>0</v>
      </c>
      <c r="I119" s="151">
        <f>SUM(I120:I123)</f>
        <v>0</v>
      </c>
      <c r="J119" s="150">
        <f>SUM(J120:J123)</f>
        <v>0</v>
      </c>
      <c r="K119" s="265">
        <f t="shared" si="10"/>
        <v>0</v>
      </c>
      <c r="L119" s="258">
        <f t="shared" si="14"/>
        <v>0</v>
      </c>
      <c r="M119" s="258">
        <f>SUM(M120:M123)</f>
        <v>0</v>
      </c>
      <c r="N119" s="264"/>
    </row>
    <row r="120" spans="1:14" ht="12.75" hidden="1">
      <c r="A120" s="147" t="s">
        <v>246</v>
      </c>
      <c r="B120" s="259"/>
      <c r="C120" s="258"/>
      <c r="D120" s="255"/>
      <c r="E120" s="150"/>
      <c r="F120" s="151"/>
      <c r="G120" s="145">
        <f t="shared" si="12"/>
        <v>0</v>
      </c>
      <c r="H120" s="143">
        <f t="shared" si="13"/>
        <v>0</v>
      </c>
      <c r="I120" s="151"/>
      <c r="J120" s="150"/>
      <c r="K120" s="265">
        <f t="shared" si="10"/>
        <v>0</v>
      </c>
      <c r="L120" s="258">
        <f t="shared" si="14"/>
        <v>0</v>
      </c>
      <c r="M120" s="258"/>
      <c r="N120" s="264"/>
    </row>
    <row r="121" spans="1:14" ht="12.75" hidden="1">
      <c r="A121" s="147" t="s">
        <v>247</v>
      </c>
      <c r="B121" s="259"/>
      <c r="C121" s="258"/>
      <c r="D121" s="255"/>
      <c r="E121" s="150"/>
      <c r="F121" s="151"/>
      <c r="G121" s="145">
        <f t="shared" si="12"/>
        <v>0</v>
      </c>
      <c r="H121" s="143">
        <f t="shared" si="13"/>
        <v>0</v>
      </c>
      <c r="I121" s="151"/>
      <c r="J121" s="150"/>
      <c r="K121" s="265">
        <f t="shared" si="10"/>
        <v>0</v>
      </c>
      <c r="L121" s="258">
        <f t="shared" si="14"/>
        <v>0</v>
      </c>
      <c r="M121" s="258"/>
      <c r="N121" s="264"/>
    </row>
    <row r="122" spans="1:14" ht="12.75" hidden="1">
      <c r="A122" s="147" t="s">
        <v>248</v>
      </c>
      <c r="B122" s="259"/>
      <c r="C122" s="258"/>
      <c r="D122" s="255"/>
      <c r="E122" s="150"/>
      <c r="F122" s="151"/>
      <c r="G122" s="145">
        <f t="shared" si="12"/>
        <v>0</v>
      </c>
      <c r="H122" s="143">
        <f t="shared" si="13"/>
        <v>0</v>
      </c>
      <c r="I122" s="151"/>
      <c r="J122" s="150"/>
      <c r="K122" s="265">
        <f t="shared" si="10"/>
        <v>0</v>
      </c>
      <c r="L122" s="258">
        <f t="shared" si="14"/>
        <v>0</v>
      </c>
      <c r="M122" s="258"/>
      <c r="N122" s="264"/>
    </row>
    <row r="123" spans="1:14" ht="12.75" hidden="1">
      <c r="A123" s="147" t="s">
        <v>162</v>
      </c>
      <c r="B123" s="259"/>
      <c r="C123" s="258"/>
      <c r="D123" s="255"/>
      <c r="E123" s="150"/>
      <c r="F123" s="151"/>
      <c r="G123" s="145">
        <f t="shared" si="12"/>
        <v>0</v>
      </c>
      <c r="H123" s="143">
        <f t="shared" si="13"/>
        <v>0</v>
      </c>
      <c r="I123" s="151"/>
      <c r="J123" s="150"/>
      <c r="K123" s="265">
        <f t="shared" si="10"/>
        <v>0</v>
      </c>
      <c r="L123" s="258">
        <f t="shared" si="14"/>
        <v>0</v>
      </c>
      <c r="M123" s="258"/>
      <c r="N123" s="264"/>
    </row>
    <row r="124" spans="1:14" ht="12.75" hidden="1">
      <c r="A124" s="146" t="s">
        <v>249</v>
      </c>
      <c r="B124" s="259"/>
      <c r="C124" s="258">
        <f>SUM(C125:C130)</f>
        <v>0</v>
      </c>
      <c r="D124" s="255">
        <f>SUM(D125:D130)</f>
        <v>0</v>
      </c>
      <c r="E124" s="150">
        <f>SUM(E125:E130)</f>
        <v>0</v>
      </c>
      <c r="F124" s="151">
        <f>SUM(F125:F130)</f>
        <v>0</v>
      </c>
      <c r="G124" s="145">
        <f t="shared" si="12"/>
        <v>0</v>
      </c>
      <c r="H124" s="143">
        <f t="shared" si="13"/>
        <v>0</v>
      </c>
      <c r="I124" s="151">
        <f>SUM(I125:I130)</f>
        <v>0</v>
      </c>
      <c r="J124" s="150">
        <f>SUM(J125:J130)</f>
        <v>0</v>
      </c>
      <c r="K124" s="265">
        <f t="shared" si="10"/>
        <v>0</v>
      </c>
      <c r="L124" s="258">
        <f t="shared" si="14"/>
        <v>0</v>
      </c>
      <c r="M124" s="258">
        <f>SUM(M125:M130)</f>
        <v>0</v>
      </c>
      <c r="N124" s="264"/>
    </row>
    <row r="125" spans="1:14" ht="12.75" hidden="1">
      <c r="A125" s="147" t="s">
        <v>250</v>
      </c>
      <c r="B125" s="259"/>
      <c r="C125" s="258"/>
      <c r="D125" s="255"/>
      <c r="E125" s="150"/>
      <c r="F125" s="151"/>
      <c r="G125" s="145">
        <f t="shared" si="12"/>
        <v>0</v>
      </c>
      <c r="H125" s="143">
        <f t="shared" si="13"/>
        <v>0</v>
      </c>
      <c r="I125" s="151"/>
      <c r="J125" s="150"/>
      <c r="K125" s="265">
        <f t="shared" si="10"/>
        <v>0</v>
      </c>
      <c r="L125" s="258">
        <f t="shared" si="14"/>
        <v>0</v>
      </c>
      <c r="M125" s="258"/>
      <c r="N125" s="264"/>
    </row>
    <row r="126" spans="1:14" ht="12.75" hidden="1">
      <c r="A126" s="147" t="s">
        <v>251</v>
      </c>
      <c r="B126" s="259"/>
      <c r="C126" s="258"/>
      <c r="D126" s="255"/>
      <c r="E126" s="150"/>
      <c r="F126" s="151"/>
      <c r="G126" s="145">
        <f t="shared" si="12"/>
        <v>0</v>
      </c>
      <c r="H126" s="143">
        <f t="shared" si="13"/>
        <v>0</v>
      </c>
      <c r="I126" s="151"/>
      <c r="J126" s="150"/>
      <c r="K126" s="265">
        <f t="shared" si="10"/>
        <v>0</v>
      </c>
      <c r="L126" s="258">
        <f t="shared" si="14"/>
        <v>0</v>
      </c>
      <c r="M126" s="258"/>
      <c r="N126" s="264"/>
    </row>
    <row r="127" spans="1:14" ht="12.75" hidden="1">
      <c r="A127" s="147" t="s">
        <v>252</v>
      </c>
      <c r="B127" s="259"/>
      <c r="C127" s="258"/>
      <c r="D127" s="255"/>
      <c r="E127" s="150"/>
      <c r="F127" s="151"/>
      <c r="G127" s="145">
        <f t="shared" si="12"/>
        <v>0</v>
      </c>
      <c r="H127" s="143">
        <f t="shared" si="13"/>
        <v>0</v>
      </c>
      <c r="I127" s="151"/>
      <c r="J127" s="150"/>
      <c r="K127" s="265">
        <f t="shared" si="10"/>
        <v>0</v>
      </c>
      <c r="L127" s="258">
        <f t="shared" si="14"/>
        <v>0</v>
      </c>
      <c r="M127" s="258"/>
      <c r="N127" s="264"/>
    </row>
    <row r="128" spans="1:14" ht="12.75" hidden="1">
      <c r="A128" s="147" t="s">
        <v>253</v>
      </c>
      <c r="B128" s="259"/>
      <c r="C128" s="258"/>
      <c r="D128" s="255"/>
      <c r="E128" s="150"/>
      <c r="F128" s="151"/>
      <c r="G128" s="145">
        <f t="shared" si="12"/>
        <v>0</v>
      </c>
      <c r="H128" s="143">
        <f t="shared" si="13"/>
        <v>0</v>
      </c>
      <c r="I128" s="151"/>
      <c r="J128" s="150"/>
      <c r="K128" s="265">
        <f t="shared" si="10"/>
        <v>0</v>
      </c>
      <c r="L128" s="258">
        <f t="shared" si="14"/>
        <v>0</v>
      </c>
      <c r="M128" s="258"/>
      <c r="N128" s="264"/>
    </row>
    <row r="129" spans="1:14" ht="12.75" hidden="1">
      <c r="A129" s="147" t="s">
        <v>254</v>
      </c>
      <c r="B129" s="259"/>
      <c r="C129" s="258"/>
      <c r="D129" s="255"/>
      <c r="E129" s="150"/>
      <c r="F129" s="151"/>
      <c r="G129" s="145">
        <f t="shared" si="12"/>
        <v>0</v>
      </c>
      <c r="H129" s="143">
        <f t="shared" si="13"/>
        <v>0</v>
      </c>
      <c r="I129" s="151"/>
      <c r="J129" s="150"/>
      <c r="K129" s="265">
        <f t="shared" si="10"/>
        <v>0</v>
      </c>
      <c r="L129" s="258">
        <f t="shared" si="14"/>
        <v>0</v>
      </c>
      <c r="M129" s="258"/>
      <c r="N129" s="264"/>
    </row>
    <row r="130" spans="1:14" ht="12.75" hidden="1">
      <c r="A130" s="147" t="s">
        <v>162</v>
      </c>
      <c r="B130" s="259"/>
      <c r="C130" s="258"/>
      <c r="D130" s="255"/>
      <c r="E130" s="150"/>
      <c r="F130" s="151"/>
      <c r="G130" s="145">
        <f t="shared" si="12"/>
        <v>0</v>
      </c>
      <c r="H130" s="143">
        <f t="shared" si="13"/>
        <v>0</v>
      </c>
      <c r="I130" s="151"/>
      <c r="J130" s="150"/>
      <c r="K130" s="265">
        <f t="shared" si="10"/>
        <v>0</v>
      </c>
      <c r="L130" s="258">
        <f t="shared" si="14"/>
        <v>0</v>
      </c>
      <c r="M130" s="258"/>
      <c r="N130" s="264"/>
    </row>
    <row r="131" spans="1:14" ht="12.75" hidden="1">
      <c r="A131" s="146" t="s">
        <v>255</v>
      </c>
      <c r="B131" s="259"/>
      <c r="C131" s="258">
        <f>SUM(C132:C133)</f>
        <v>0</v>
      </c>
      <c r="D131" s="255">
        <f>SUM(D132:D133)</f>
        <v>0</v>
      </c>
      <c r="E131" s="150">
        <f>SUM(E132:E133)</f>
        <v>0</v>
      </c>
      <c r="F131" s="151">
        <f>SUM(F132:F133)</f>
        <v>0</v>
      </c>
      <c r="G131" s="145">
        <f t="shared" si="12"/>
        <v>0</v>
      </c>
      <c r="H131" s="143">
        <f t="shared" si="13"/>
        <v>0</v>
      </c>
      <c r="I131" s="151">
        <f>SUM(I132:I133)</f>
        <v>0</v>
      </c>
      <c r="J131" s="150">
        <f>SUM(J132:J133)</f>
        <v>0</v>
      </c>
      <c r="K131" s="265">
        <f t="shared" si="10"/>
        <v>0</v>
      </c>
      <c r="L131" s="258">
        <f t="shared" si="14"/>
        <v>0</v>
      </c>
      <c r="M131" s="258">
        <f>SUM(M132:M133)</f>
        <v>0</v>
      </c>
      <c r="N131" s="264"/>
    </row>
    <row r="132" spans="1:14" ht="12.75" hidden="1">
      <c r="A132" s="147" t="s">
        <v>256</v>
      </c>
      <c r="B132" s="259"/>
      <c r="C132" s="258"/>
      <c r="D132" s="255"/>
      <c r="E132" s="150"/>
      <c r="F132" s="151"/>
      <c r="G132" s="145">
        <f t="shared" si="12"/>
        <v>0</v>
      </c>
      <c r="H132" s="143">
        <f t="shared" si="13"/>
        <v>0</v>
      </c>
      <c r="I132" s="151"/>
      <c r="J132" s="150"/>
      <c r="K132" s="265">
        <f t="shared" si="10"/>
        <v>0</v>
      </c>
      <c r="L132" s="258">
        <f t="shared" si="14"/>
        <v>0</v>
      </c>
      <c r="M132" s="258"/>
      <c r="N132" s="264"/>
    </row>
    <row r="133" spans="1:14" ht="12.75" hidden="1">
      <c r="A133" s="147" t="s">
        <v>257</v>
      </c>
      <c r="B133" s="259"/>
      <c r="C133" s="258"/>
      <c r="D133" s="255"/>
      <c r="E133" s="150"/>
      <c r="F133" s="151"/>
      <c r="G133" s="145">
        <f t="shared" si="12"/>
        <v>0</v>
      </c>
      <c r="H133" s="143">
        <f t="shared" si="13"/>
        <v>0</v>
      </c>
      <c r="I133" s="151"/>
      <c r="J133" s="150"/>
      <c r="K133" s="265">
        <f t="shared" si="10"/>
        <v>0</v>
      </c>
      <c r="L133" s="258">
        <f t="shared" si="14"/>
        <v>0</v>
      </c>
      <c r="M133" s="258"/>
      <c r="N133" s="264"/>
    </row>
    <row r="134" spans="1:14" ht="12.75" hidden="1">
      <c r="A134" s="146" t="s">
        <v>258</v>
      </c>
      <c r="B134" s="259"/>
      <c r="C134" s="258">
        <f>SUM(C135:C140)</f>
        <v>0</v>
      </c>
      <c r="D134" s="255">
        <f>SUM(D135:D140)</f>
        <v>0</v>
      </c>
      <c r="E134" s="150">
        <f>SUM(E135:E140)</f>
        <v>0</v>
      </c>
      <c r="F134" s="151">
        <f>SUM(F135:F140)</f>
        <v>0</v>
      </c>
      <c r="G134" s="145">
        <f t="shared" si="12"/>
        <v>0</v>
      </c>
      <c r="H134" s="143">
        <f t="shared" si="13"/>
        <v>0</v>
      </c>
      <c r="I134" s="151">
        <f>SUM(I135:I140)</f>
        <v>0</v>
      </c>
      <c r="J134" s="150">
        <f>SUM(J135:J140)</f>
        <v>0</v>
      </c>
      <c r="K134" s="265">
        <f t="shared" si="10"/>
        <v>0</v>
      </c>
      <c r="L134" s="258">
        <f t="shared" si="14"/>
        <v>0</v>
      </c>
      <c r="M134" s="258">
        <f>SUM(M135:M140)</f>
        <v>0</v>
      </c>
      <c r="N134" s="264"/>
    </row>
    <row r="135" spans="1:14" ht="12.75" hidden="1">
      <c r="A135" s="147" t="s">
        <v>259</v>
      </c>
      <c r="B135" s="259"/>
      <c r="C135" s="258"/>
      <c r="D135" s="255"/>
      <c r="E135" s="150"/>
      <c r="F135" s="151"/>
      <c r="G135" s="145">
        <f t="shared" si="12"/>
        <v>0</v>
      </c>
      <c r="H135" s="143">
        <f t="shared" si="13"/>
        <v>0</v>
      </c>
      <c r="I135" s="151"/>
      <c r="J135" s="150"/>
      <c r="K135" s="265">
        <f t="shared" si="10"/>
        <v>0</v>
      </c>
      <c r="L135" s="258">
        <f t="shared" si="14"/>
        <v>0</v>
      </c>
      <c r="M135" s="258"/>
      <c r="N135" s="264"/>
    </row>
    <row r="136" spans="1:14" ht="12.75" hidden="1">
      <c r="A136" s="147" t="s">
        <v>260</v>
      </c>
      <c r="B136" s="259"/>
      <c r="C136" s="258"/>
      <c r="D136" s="255"/>
      <c r="E136" s="150"/>
      <c r="F136" s="151"/>
      <c r="G136" s="145">
        <f t="shared" si="12"/>
        <v>0</v>
      </c>
      <c r="H136" s="143">
        <f t="shared" si="13"/>
        <v>0</v>
      </c>
      <c r="I136" s="151"/>
      <c r="J136" s="150"/>
      <c r="K136" s="265">
        <f t="shared" si="10"/>
        <v>0</v>
      </c>
      <c r="L136" s="258">
        <f t="shared" si="14"/>
        <v>0</v>
      </c>
      <c r="M136" s="258"/>
      <c r="N136" s="264"/>
    </row>
    <row r="137" spans="1:14" ht="12.75" hidden="1">
      <c r="A137" s="147" t="s">
        <v>261</v>
      </c>
      <c r="B137" s="259"/>
      <c r="C137" s="258"/>
      <c r="D137" s="255"/>
      <c r="E137" s="150"/>
      <c r="F137" s="151"/>
      <c r="G137" s="145">
        <f t="shared" si="12"/>
        <v>0</v>
      </c>
      <c r="H137" s="143">
        <f t="shared" si="13"/>
        <v>0</v>
      </c>
      <c r="I137" s="151"/>
      <c r="J137" s="150"/>
      <c r="K137" s="265">
        <f t="shared" si="10"/>
        <v>0</v>
      </c>
      <c r="L137" s="258">
        <f t="shared" si="14"/>
        <v>0</v>
      </c>
      <c r="M137" s="258"/>
      <c r="N137" s="264"/>
    </row>
    <row r="138" spans="1:14" ht="12.75" hidden="1">
      <c r="A138" s="147" t="s">
        <v>262</v>
      </c>
      <c r="B138" s="259"/>
      <c r="C138" s="258"/>
      <c r="D138" s="255"/>
      <c r="E138" s="150"/>
      <c r="F138" s="151"/>
      <c r="G138" s="145">
        <f t="shared" si="12"/>
        <v>0</v>
      </c>
      <c r="H138" s="143">
        <f t="shared" si="13"/>
        <v>0</v>
      </c>
      <c r="I138" s="151"/>
      <c r="J138" s="150"/>
      <c r="K138" s="265">
        <f t="shared" si="10"/>
        <v>0</v>
      </c>
      <c r="L138" s="258">
        <f t="shared" si="14"/>
        <v>0</v>
      </c>
      <c r="M138" s="258"/>
      <c r="N138" s="264"/>
    </row>
    <row r="139" spans="1:14" ht="12.75" hidden="1">
      <c r="A139" s="147" t="s">
        <v>263</v>
      </c>
      <c r="B139" s="259"/>
      <c r="C139" s="258"/>
      <c r="D139" s="255"/>
      <c r="E139" s="150"/>
      <c r="F139" s="151"/>
      <c r="G139" s="145">
        <f t="shared" si="12"/>
        <v>0</v>
      </c>
      <c r="H139" s="143">
        <f t="shared" si="13"/>
        <v>0</v>
      </c>
      <c r="I139" s="151"/>
      <c r="J139" s="150"/>
      <c r="K139" s="265">
        <f t="shared" si="10"/>
        <v>0</v>
      </c>
      <c r="L139" s="258">
        <f t="shared" si="14"/>
        <v>0</v>
      </c>
      <c r="M139" s="258"/>
      <c r="N139" s="264"/>
    </row>
    <row r="140" spans="1:14" ht="12.75" hidden="1">
      <c r="A140" s="147" t="s">
        <v>162</v>
      </c>
      <c r="B140" s="259"/>
      <c r="C140" s="258"/>
      <c r="D140" s="255"/>
      <c r="E140" s="150"/>
      <c r="F140" s="151"/>
      <c r="G140" s="145">
        <f t="shared" si="12"/>
        <v>0</v>
      </c>
      <c r="H140" s="143">
        <f t="shared" si="13"/>
        <v>0</v>
      </c>
      <c r="I140" s="151"/>
      <c r="J140" s="150"/>
      <c r="K140" s="265">
        <f t="shared" si="10"/>
        <v>0</v>
      </c>
      <c r="L140" s="258">
        <f t="shared" si="14"/>
        <v>0</v>
      </c>
      <c r="M140" s="258"/>
      <c r="N140" s="264"/>
    </row>
    <row r="141" spans="1:14" ht="12.75" hidden="1">
      <c r="A141" s="146" t="s">
        <v>264</v>
      </c>
      <c r="B141" s="259"/>
      <c r="C141" s="258">
        <f>SUM(C142:C147)</f>
        <v>0</v>
      </c>
      <c r="D141" s="255">
        <f>SUM(D142:D147)</f>
        <v>0</v>
      </c>
      <c r="E141" s="150">
        <f>SUM(E142:E147)</f>
        <v>0</v>
      </c>
      <c r="F141" s="151">
        <f>SUM(F142:F147)</f>
        <v>0</v>
      </c>
      <c r="G141" s="145">
        <f t="shared" si="12"/>
        <v>0</v>
      </c>
      <c r="H141" s="143">
        <f t="shared" si="13"/>
        <v>0</v>
      </c>
      <c r="I141" s="151">
        <f>SUM(I142:I147)</f>
        <v>0</v>
      </c>
      <c r="J141" s="150">
        <f>SUM(J142:J147)</f>
        <v>0</v>
      </c>
      <c r="K141" s="265">
        <f t="shared" si="10"/>
        <v>0</v>
      </c>
      <c r="L141" s="258">
        <f t="shared" si="14"/>
        <v>0</v>
      </c>
      <c r="M141" s="258">
        <f>SUM(M142:M147)</f>
        <v>0</v>
      </c>
      <c r="N141" s="264"/>
    </row>
    <row r="142" spans="1:14" ht="12.75" hidden="1">
      <c r="A142" s="147" t="s">
        <v>265</v>
      </c>
      <c r="B142" s="259"/>
      <c r="C142" s="258"/>
      <c r="D142" s="255"/>
      <c r="E142" s="150"/>
      <c r="F142" s="151"/>
      <c r="G142" s="145">
        <f t="shared" ref="G142:G173" si="15">F142/F$181</f>
        <v>0</v>
      </c>
      <c r="H142" s="143">
        <f t="shared" ref="H142:H173" si="16">D142-F142</f>
        <v>0</v>
      </c>
      <c r="I142" s="151"/>
      <c r="J142" s="150"/>
      <c r="K142" s="265">
        <f t="shared" ref="K142:K180" si="17">IFERROR(J142/J$181,"")</f>
        <v>0</v>
      </c>
      <c r="L142" s="258">
        <f t="shared" ref="L142:L173" si="18">D142-J142</f>
        <v>0</v>
      </c>
      <c r="M142" s="258"/>
      <c r="N142" s="264"/>
    </row>
    <row r="143" spans="1:14" ht="12.75" hidden="1">
      <c r="A143" s="147" t="s">
        <v>266</v>
      </c>
      <c r="B143" s="259"/>
      <c r="C143" s="258"/>
      <c r="D143" s="255"/>
      <c r="E143" s="150"/>
      <c r="F143" s="151"/>
      <c r="G143" s="145">
        <f t="shared" si="15"/>
        <v>0</v>
      </c>
      <c r="H143" s="143">
        <f t="shared" si="16"/>
        <v>0</v>
      </c>
      <c r="I143" s="151"/>
      <c r="J143" s="150"/>
      <c r="K143" s="265">
        <f t="shared" si="17"/>
        <v>0</v>
      </c>
      <c r="L143" s="258">
        <f t="shared" si="18"/>
        <v>0</v>
      </c>
      <c r="M143" s="258"/>
      <c r="N143" s="264"/>
    </row>
    <row r="144" spans="1:14" ht="12.75" hidden="1">
      <c r="A144" s="147" t="s">
        <v>267</v>
      </c>
      <c r="B144" s="259"/>
      <c r="C144" s="258"/>
      <c r="D144" s="255"/>
      <c r="E144" s="150"/>
      <c r="F144" s="151"/>
      <c r="G144" s="145">
        <f t="shared" si="15"/>
        <v>0</v>
      </c>
      <c r="H144" s="143">
        <f t="shared" si="16"/>
        <v>0</v>
      </c>
      <c r="I144" s="151"/>
      <c r="J144" s="150"/>
      <c r="K144" s="265">
        <f t="shared" si="17"/>
        <v>0</v>
      </c>
      <c r="L144" s="258">
        <f t="shared" si="18"/>
        <v>0</v>
      </c>
      <c r="M144" s="258"/>
      <c r="N144" s="264"/>
    </row>
    <row r="145" spans="1:14" ht="12.75" hidden="1">
      <c r="A145" s="147" t="s">
        <v>268</v>
      </c>
      <c r="B145" s="259"/>
      <c r="C145" s="258"/>
      <c r="D145" s="255"/>
      <c r="E145" s="150"/>
      <c r="F145" s="151"/>
      <c r="G145" s="145">
        <f t="shared" si="15"/>
        <v>0</v>
      </c>
      <c r="H145" s="143">
        <f t="shared" si="16"/>
        <v>0</v>
      </c>
      <c r="I145" s="151"/>
      <c r="J145" s="150"/>
      <c r="K145" s="265">
        <f t="shared" si="17"/>
        <v>0</v>
      </c>
      <c r="L145" s="258">
        <f t="shared" si="18"/>
        <v>0</v>
      </c>
      <c r="M145" s="258"/>
      <c r="N145" s="264"/>
    </row>
    <row r="146" spans="1:14" ht="12.75" hidden="1">
      <c r="A146" s="147" t="s">
        <v>269</v>
      </c>
      <c r="B146" s="259"/>
      <c r="C146" s="258"/>
      <c r="D146" s="255"/>
      <c r="E146" s="150"/>
      <c r="F146" s="151"/>
      <c r="G146" s="145">
        <f t="shared" si="15"/>
        <v>0</v>
      </c>
      <c r="H146" s="143">
        <f t="shared" si="16"/>
        <v>0</v>
      </c>
      <c r="I146" s="151"/>
      <c r="J146" s="150"/>
      <c r="K146" s="265">
        <f t="shared" si="17"/>
        <v>0</v>
      </c>
      <c r="L146" s="258">
        <f t="shared" si="18"/>
        <v>0</v>
      </c>
      <c r="M146" s="258"/>
      <c r="N146" s="264"/>
    </row>
    <row r="147" spans="1:14" ht="12.75" hidden="1">
      <c r="A147" s="147" t="s">
        <v>162</v>
      </c>
      <c r="B147" s="259"/>
      <c r="C147" s="258"/>
      <c r="D147" s="255"/>
      <c r="E147" s="150"/>
      <c r="F147" s="151"/>
      <c r="G147" s="145">
        <f t="shared" si="15"/>
        <v>0</v>
      </c>
      <c r="H147" s="143">
        <f t="shared" si="16"/>
        <v>0</v>
      </c>
      <c r="I147" s="151"/>
      <c r="J147" s="150"/>
      <c r="K147" s="265">
        <f t="shared" si="17"/>
        <v>0</v>
      </c>
      <c r="L147" s="258">
        <f t="shared" si="18"/>
        <v>0</v>
      </c>
      <c r="M147" s="258"/>
      <c r="N147" s="264"/>
    </row>
    <row r="148" spans="1:14" ht="12.75" hidden="1">
      <c r="A148" s="146" t="s">
        <v>270</v>
      </c>
      <c r="B148" s="259"/>
      <c r="C148" s="258">
        <f>SUM(C149:C151)</f>
        <v>0</v>
      </c>
      <c r="D148" s="255">
        <f>SUM(D149:D151)</f>
        <v>0</v>
      </c>
      <c r="E148" s="150">
        <f>SUM(E149:E151)</f>
        <v>0</v>
      </c>
      <c r="F148" s="151">
        <f>SUM(F149:F151)</f>
        <v>0</v>
      </c>
      <c r="G148" s="145">
        <f t="shared" si="15"/>
        <v>0</v>
      </c>
      <c r="H148" s="143">
        <f t="shared" si="16"/>
        <v>0</v>
      </c>
      <c r="I148" s="151">
        <f>SUM(I149:I151)</f>
        <v>0</v>
      </c>
      <c r="J148" s="150">
        <f>SUM(J149:J151)</f>
        <v>0</v>
      </c>
      <c r="K148" s="265">
        <f t="shared" si="17"/>
        <v>0</v>
      </c>
      <c r="L148" s="258">
        <f t="shared" si="18"/>
        <v>0</v>
      </c>
      <c r="M148" s="258">
        <f>SUM(M149:M151)</f>
        <v>0</v>
      </c>
      <c r="N148" s="264"/>
    </row>
    <row r="149" spans="1:14" ht="12.75" hidden="1">
      <c r="A149" s="147" t="s">
        <v>271</v>
      </c>
      <c r="B149" s="259"/>
      <c r="C149" s="258"/>
      <c r="D149" s="255"/>
      <c r="E149" s="150"/>
      <c r="F149" s="151"/>
      <c r="G149" s="145">
        <f t="shared" si="15"/>
        <v>0</v>
      </c>
      <c r="H149" s="143">
        <f t="shared" si="16"/>
        <v>0</v>
      </c>
      <c r="I149" s="151"/>
      <c r="J149" s="150"/>
      <c r="K149" s="265">
        <f t="shared" si="17"/>
        <v>0</v>
      </c>
      <c r="L149" s="258">
        <f t="shared" si="18"/>
        <v>0</v>
      </c>
      <c r="M149" s="258"/>
      <c r="N149" s="264"/>
    </row>
    <row r="150" spans="1:14" ht="12.75" hidden="1">
      <c r="A150" s="147" t="s">
        <v>272</v>
      </c>
      <c r="B150" s="259"/>
      <c r="C150" s="258"/>
      <c r="D150" s="255"/>
      <c r="E150" s="150"/>
      <c r="F150" s="151"/>
      <c r="G150" s="145">
        <f t="shared" si="15"/>
        <v>0</v>
      </c>
      <c r="H150" s="143">
        <f t="shared" si="16"/>
        <v>0</v>
      </c>
      <c r="I150" s="151"/>
      <c r="J150" s="150"/>
      <c r="K150" s="265">
        <f t="shared" si="17"/>
        <v>0</v>
      </c>
      <c r="L150" s="258">
        <f t="shared" si="18"/>
        <v>0</v>
      </c>
      <c r="M150" s="258"/>
      <c r="N150" s="264"/>
    </row>
    <row r="151" spans="1:14" ht="12.75" hidden="1">
      <c r="A151" s="147" t="s">
        <v>162</v>
      </c>
      <c r="B151" s="259"/>
      <c r="C151" s="258"/>
      <c r="D151" s="255"/>
      <c r="E151" s="150"/>
      <c r="F151" s="151"/>
      <c r="G151" s="145">
        <f t="shared" si="15"/>
        <v>0</v>
      </c>
      <c r="H151" s="143">
        <f t="shared" si="16"/>
        <v>0</v>
      </c>
      <c r="I151" s="151"/>
      <c r="J151" s="150"/>
      <c r="K151" s="265">
        <f t="shared" si="17"/>
        <v>0</v>
      </c>
      <c r="L151" s="258">
        <f t="shared" si="18"/>
        <v>0</v>
      </c>
      <c r="M151" s="258"/>
      <c r="N151" s="264"/>
    </row>
    <row r="152" spans="1:14" ht="12.75" hidden="1">
      <c r="A152" s="146" t="s">
        <v>273</v>
      </c>
      <c r="B152" s="259"/>
      <c r="C152" s="258">
        <f>SUM(C153:C157)</f>
        <v>0</v>
      </c>
      <c r="D152" s="255">
        <f>SUM(D153:D157)</f>
        <v>0</v>
      </c>
      <c r="E152" s="150">
        <f>SUM(E153:E157)</f>
        <v>0</v>
      </c>
      <c r="F152" s="151">
        <f>SUM(F153:F157)</f>
        <v>0</v>
      </c>
      <c r="G152" s="145">
        <f t="shared" si="15"/>
        <v>0</v>
      </c>
      <c r="H152" s="143">
        <f t="shared" si="16"/>
        <v>0</v>
      </c>
      <c r="I152" s="151">
        <f>SUM(I153:I157)</f>
        <v>0</v>
      </c>
      <c r="J152" s="150">
        <f>SUM(J153:J157)</f>
        <v>0</v>
      </c>
      <c r="K152" s="265">
        <f t="shared" si="17"/>
        <v>0</v>
      </c>
      <c r="L152" s="258">
        <f t="shared" si="18"/>
        <v>0</v>
      </c>
      <c r="M152" s="258">
        <f>SUM(M153:M157)</f>
        <v>0</v>
      </c>
      <c r="N152" s="264"/>
    </row>
    <row r="153" spans="1:14" ht="12.75" hidden="1">
      <c r="A153" s="147" t="s">
        <v>274</v>
      </c>
      <c r="B153" s="259"/>
      <c r="C153" s="258"/>
      <c r="D153" s="255"/>
      <c r="E153" s="150"/>
      <c r="F153" s="151"/>
      <c r="G153" s="145">
        <f t="shared" si="15"/>
        <v>0</v>
      </c>
      <c r="H153" s="143">
        <f t="shared" si="16"/>
        <v>0</v>
      </c>
      <c r="I153" s="151"/>
      <c r="J153" s="150"/>
      <c r="K153" s="265">
        <f t="shared" si="17"/>
        <v>0</v>
      </c>
      <c r="L153" s="258">
        <f t="shared" si="18"/>
        <v>0</v>
      </c>
      <c r="M153" s="258"/>
      <c r="N153" s="264"/>
    </row>
    <row r="154" spans="1:14" ht="12.75" hidden="1">
      <c r="A154" s="147" t="s">
        <v>275</v>
      </c>
      <c r="B154" s="259"/>
      <c r="C154" s="258"/>
      <c r="D154" s="255"/>
      <c r="E154" s="150"/>
      <c r="F154" s="151"/>
      <c r="G154" s="145">
        <f t="shared" si="15"/>
        <v>0</v>
      </c>
      <c r="H154" s="143">
        <f t="shared" si="16"/>
        <v>0</v>
      </c>
      <c r="I154" s="151"/>
      <c r="J154" s="150"/>
      <c r="K154" s="265">
        <f t="shared" si="17"/>
        <v>0</v>
      </c>
      <c r="L154" s="258">
        <f t="shared" si="18"/>
        <v>0</v>
      </c>
      <c r="M154" s="258"/>
      <c r="N154" s="264"/>
    </row>
    <row r="155" spans="1:14" ht="12.75" hidden="1">
      <c r="A155" s="147" t="s">
        <v>276</v>
      </c>
      <c r="B155" s="259"/>
      <c r="C155" s="258"/>
      <c r="D155" s="255"/>
      <c r="E155" s="150"/>
      <c r="F155" s="151"/>
      <c r="G155" s="145">
        <f t="shared" si="15"/>
        <v>0</v>
      </c>
      <c r="H155" s="143">
        <f t="shared" si="16"/>
        <v>0</v>
      </c>
      <c r="I155" s="151"/>
      <c r="J155" s="150"/>
      <c r="K155" s="265">
        <f t="shared" si="17"/>
        <v>0</v>
      </c>
      <c r="L155" s="258">
        <f t="shared" si="18"/>
        <v>0</v>
      </c>
      <c r="M155" s="258"/>
      <c r="N155" s="264"/>
    </row>
    <row r="156" spans="1:14" ht="12.75" hidden="1">
      <c r="A156" s="147" t="s">
        <v>277</v>
      </c>
      <c r="B156" s="259"/>
      <c r="C156" s="258"/>
      <c r="D156" s="255"/>
      <c r="E156" s="150"/>
      <c r="F156" s="151"/>
      <c r="G156" s="145">
        <f t="shared" si="15"/>
        <v>0</v>
      </c>
      <c r="H156" s="143">
        <f t="shared" si="16"/>
        <v>0</v>
      </c>
      <c r="I156" s="151"/>
      <c r="J156" s="150"/>
      <c r="K156" s="265">
        <f t="shared" si="17"/>
        <v>0</v>
      </c>
      <c r="L156" s="258">
        <f t="shared" si="18"/>
        <v>0</v>
      </c>
      <c r="M156" s="258"/>
      <c r="N156" s="264"/>
    </row>
    <row r="157" spans="1:14" ht="12.75" hidden="1">
      <c r="A157" s="147" t="s">
        <v>162</v>
      </c>
      <c r="B157" s="259"/>
      <c r="C157" s="258"/>
      <c r="D157" s="255"/>
      <c r="E157" s="150"/>
      <c r="F157" s="151"/>
      <c r="G157" s="145">
        <f t="shared" si="15"/>
        <v>0</v>
      </c>
      <c r="H157" s="143">
        <f t="shared" si="16"/>
        <v>0</v>
      </c>
      <c r="I157" s="151"/>
      <c r="J157" s="150"/>
      <c r="K157" s="265">
        <f t="shared" si="17"/>
        <v>0</v>
      </c>
      <c r="L157" s="258">
        <f t="shared" si="18"/>
        <v>0</v>
      </c>
      <c r="M157" s="258"/>
      <c r="N157" s="264"/>
    </row>
    <row r="158" spans="1:14" ht="12.75" hidden="1">
      <c r="A158" s="146" t="s">
        <v>278</v>
      </c>
      <c r="B158" s="259"/>
      <c r="C158" s="258">
        <f>SUM(C159:C164)</f>
        <v>0</v>
      </c>
      <c r="D158" s="255">
        <f>SUM(D159:D164)</f>
        <v>0</v>
      </c>
      <c r="E158" s="150">
        <f>SUM(E159:E164)</f>
        <v>0</v>
      </c>
      <c r="F158" s="151">
        <f>SUM(F159:F164)</f>
        <v>0</v>
      </c>
      <c r="G158" s="145">
        <f t="shared" si="15"/>
        <v>0</v>
      </c>
      <c r="H158" s="143">
        <f t="shared" si="16"/>
        <v>0</v>
      </c>
      <c r="I158" s="151">
        <f>SUM(I159:I164)</f>
        <v>0</v>
      </c>
      <c r="J158" s="150">
        <f>SUM(J159:J164)</f>
        <v>0</v>
      </c>
      <c r="K158" s="265">
        <f t="shared" si="17"/>
        <v>0</v>
      </c>
      <c r="L158" s="258">
        <f t="shared" si="18"/>
        <v>0</v>
      </c>
      <c r="M158" s="258">
        <f>SUM(M159:M164)</f>
        <v>0</v>
      </c>
      <c r="N158" s="264"/>
    </row>
    <row r="159" spans="1:14" ht="12.75" hidden="1">
      <c r="A159" s="147" t="s">
        <v>279</v>
      </c>
      <c r="B159" s="259"/>
      <c r="C159" s="258"/>
      <c r="D159" s="255"/>
      <c r="E159" s="150"/>
      <c r="F159" s="151"/>
      <c r="G159" s="145">
        <f t="shared" si="15"/>
        <v>0</v>
      </c>
      <c r="H159" s="143">
        <f t="shared" si="16"/>
        <v>0</v>
      </c>
      <c r="I159" s="151"/>
      <c r="J159" s="150"/>
      <c r="K159" s="265">
        <f t="shared" si="17"/>
        <v>0</v>
      </c>
      <c r="L159" s="258">
        <f t="shared" si="18"/>
        <v>0</v>
      </c>
      <c r="M159" s="258"/>
      <c r="N159" s="264"/>
    </row>
    <row r="160" spans="1:14" ht="12.75" hidden="1">
      <c r="A160" s="147" t="s">
        <v>280</v>
      </c>
      <c r="B160" s="259"/>
      <c r="C160" s="258"/>
      <c r="D160" s="255"/>
      <c r="E160" s="150"/>
      <c r="F160" s="151"/>
      <c r="G160" s="145">
        <f t="shared" si="15"/>
        <v>0</v>
      </c>
      <c r="H160" s="143">
        <f t="shared" si="16"/>
        <v>0</v>
      </c>
      <c r="I160" s="151"/>
      <c r="J160" s="150"/>
      <c r="K160" s="265">
        <f t="shared" si="17"/>
        <v>0</v>
      </c>
      <c r="L160" s="258">
        <f t="shared" si="18"/>
        <v>0</v>
      </c>
      <c r="M160" s="258"/>
      <c r="N160" s="264"/>
    </row>
    <row r="161" spans="1:14" ht="12.75" hidden="1">
      <c r="A161" s="147" t="s">
        <v>281</v>
      </c>
      <c r="B161" s="259"/>
      <c r="C161" s="258"/>
      <c r="D161" s="255"/>
      <c r="E161" s="150"/>
      <c r="F161" s="151"/>
      <c r="G161" s="145">
        <f t="shared" si="15"/>
        <v>0</v>
      </c>
      <c r="H161" s="143">
        <f t="shared" si="16"/>
        <v>0</v>
      </c>
      <c r="I161" s="151"/>
      <c r="J161" s="150"/>
      <c r="K161" s="265">
        <f t="shared" si="17"/>
        <v>0</v>
      </c>
      <c r="L161" s="258">
        <f t="shared" si="18"/>
        <v>0</v>
      </c>
      <c r="M161" s="258"/>
      <c r="N161" s="264"/>
    </row>
    <row r="162" spans="1:14" ht="12.75" hidden="1">
      <c r="A162" s="147" t="s">
        <v>282</v>
      </c>
      <c r="B162" s="259"/>
      <c r="C162" s="258"/>
      <c r="D162" s="255"/>
      <c r="E162" s="150"/>
      <c r="F162" s="151"/>
      <c r="G162" s="145">
        <f t="shared" si="15"/>
        <v>0</v>
      </c>
      <c r="H162" s="143">
        <f t="shared" si="16"/>
        <v>0</v>
      </c>
      <c r="I162" s="151"/>
      <c r="J162" s="150"/>
      <c r="K162" s="265">
        <f t="shared" si="17"/>
        <v>0</v>
      </c>
      <c r="L162" s="258">
        <f t="shared" si="18"/>
        <v>0</v>
      </c>
      <c r="M162" s="258"/>
      <c r="N162" s="264"/>
    </row>
    <row r="163" spans="1:14" ht="12.75" hidden="1">
      <c r="A163" s="147" t="s">
        <v>283</v>
      </c>
      <c r="B163" s="259"/>
      <c r="C163" s="258"/>
      <c r="D163" s="255"/>
      <c r="E163" s="150"/>
      <c r="F163" s="151"/>
      <c r="G163" s="145">
        <f t="shared" si="15"/>
        <v>0</v>
      </c>
      <c r="H163" s="143">
        <f t="shared" si="16"/>
        <v>0</v>
      </c>
      <c r="I163" s="151"/>
      <c r="J163" s="150"/>
      <c r="K163" s="265">
        <f t="shared" si="17"/>
        <v>0</v>
      </c>
      <c r="L163" s="258">
        <f t="shared" si="18"/>
        <v>0</v>
      </c>
      <c r="M163" s="258"/>
      <c r="N163" s="264"/>
    </row>
    <row r="164" spans="1:14" ht="12.75" hidden="1">
      <c r="A164" s="147" t="s">
        <v>162</v>
      </c>
      <c r="B164" s="259"/>
      <c r="C164" s="258"/>
      <c r="D164" s="255"/>
      <c r="E164" s="150"/>
      <c r="F164" s="151"/>
      <c r="G164" s="145">
        <f t="shared" si="15"/>
        <v>0</v>
      </c>
      <c r="H164" s="143">
        <f t="shared" si="16"/>
        <v>0</v>
      </c>
      <c r="I164" s="151"/>
      <c r="J164" s="150"/>
      <c r="K164" s="265">
        <f t="shared" si="17"/>
        <v>0</v>
      </c>
      <c r="L164" s="258">
        <f t="shared" si="18"/>
        <v>0</v>
      </c>
      <c r="M164" s="258"/>
      <c r="N164" s="264"/>
    </row>
    <row r="165" spans="1:14" ht="12.75" hidden="1">
      <c r="A165" s="146" t="s">
        <v>284</v>
      </c>
      <c r="B165" s="259"/>
      <c r="C165" s="258">
        <f>SUM(C166:C169)</f>
        <v>0</v>
      </c>
      <c r="D165" s="255">
        <f>SUM(D166:D169)</f>
        <v>0</v>
      </c>
      <c r="E165" s="150">
        <f>SUM(E166:E169)</f>
        <v>0</v>
      </c>
      <c r="F165" s="151">
        <f>SUM(F166:F169)</f>
        <v>0</v>
      </c>
      <c r="G165" s="145">
        <f t="shared" si="15"/>
        <v>0</v>
      </c>
      <c r="H165" s="143">
        <f t="shared" si="16"/>
        <v>0</v>
      </c>
      <c r="I165" s="151">
        <f>SUM(I166:I169)</f>
        <v>0</v>
      </c>
      <c r="J165" s="150">
        <f>SUM(J166:J169)</f>
        <v>0</v>
      </c>
      <c r="K165" s="265">
        <f t="shared" si="17"/>
        <v>0</v>
      </c>
      <c r="L165" s="258">
        <f t="shared" si="18"/>
        <v>0</v>
      </c>
      <c r="M165" s="258">
        <f>SUM(M166:M169)</f>
        <v>0</v>
      </c>
      <c r="N165" s="264"/>
    </row>
    <row r="166" spans="1:14" ht="12.75" hidden="1">
      <c r="A166" s="147" t="s">
        <v>285</v>
      </c>
      <c r="B166" s="259"/>
      <c r="C166" s="258"/>
      <c r="D166" s="255"/>
      <c r="E166" s="150"/>
      <c r="F166" s="151"/>
      <c r="G166" s="145">
        <f t="shared" si="15"/>
        <v>0</v>
      </c>
      <c r="H166" s="143">
        <f t="shared" si="16"/>
        <v>0</v>
      </c>
      <c r="I166" s="151"/>
      <c r="J166" s="150"/>
      <c r="K166" s="265">
        <f t="shared" si="17"/>
        <v>0</v>
      </c>
      <c r="L166" s="258">
        <f t="shared" si="18"/>
        <v>0</v>
      </c>
      <c r="M166" s="258"/>
      <c r="N166" s="264"/>
    </row>
    <row r="167" spans="1:14" ht="12.75" hidden="1">
      <c r="A167" s="147" t="s">
        <v>286</v>
      </c>
      <c r="B167" s="259"/>
      <c r="C167" s="258"/>
      <c r="D167" s="255"/>
      <c r="E167" s="150"/>
      <c r="F167" s="151"/>
      <c r="G167" s="145">
        <f t="shared" si="15"/>
        <v>0</v>
      </c>
      <c r="H167" s="143">
        <f t="shared" si="16"/>
        <v>0</v>
      </c>
      <c r="I167" s="151"/>
      <c r="J167" s="150"/>
      <c r="K167" s="265">
        <f t="shared" si="17"/>
        <v>0</v>
      </c>
      <c r="L167" s="258">
        <f t="shared" si="18"/>
        <v>0</v>
      </c>
      <c r="M167" s="258"/>
      <c r="N167" s="264"/>
    </row>
    <row r="168" spans="1:14" ht="12.75" hidden="1">
      <c r="A168" s="147" t="s">
        <v>287</v>
      </c>
      <c r="B168" s="259"/>
      <c r="C168" s="258"/>
      <c r="D168" s="255"/>
      <c r="E168" s="150"/>
      <c r="F168" s="151"/>
      <c r="G168" s="145">
        <f t="shared" si="15"/>
        <v>0</v>
      </c>
      <c r="H168" s="143">
        <f t="shared" si="16"/>
        <v>0</v>
      </c>
      <c r="I168" s="151"/>
      <c r="J168" s="150"/>
      <c r="K168" s="265">
        <f t="shared" si="17"/>
        <v>0</v>
      </c>
      <c r="L168" s="258">
        <f t="shared" si="18"/>
        <v>0</v>
      </c>
      <c r="M168" s="258"/>
      <c r="N168" s="264"/>
    </row>
    <row r="169" spans="1:14" ht="12.75" hidden="1">
      <c r="A169" s="147" t="s">
        <v>162</v>
      </c>
      <c r="B169" s="259"/>
      <c r="C169" s="258"/>
      <c r="D169" s="255"/>
      <c r="E169" s="150"/>
      <c r="F169" s="151"/>
      <c r="G169" s="145">
        <f t="shared" si="15"/>
        <v>0</v>
      </c>
      <c r="H169" s="143">
        <f t="shared" si="16"/>
        <v>0</v>
      </c>
      <c r="I169" s="151"/>
      <c r="J169" s="150"/>
      <c r="K169" s="265">
        <f t="shared" si="17"/>
        <v>0</v>
      </c>
      <c r="L169" s="258">
        <f t="shared" si="18"/>
        <v>0</v>
      </c>
      <c r="M169" s="258"/>
      <c r="N169" s="264"/>
    </row>
    <row r="170" spans="1:14" ht="12.75">
      <c r="A170" s="146" t="s">
        <v>288</v>
      </c>
      <c r="B170" s="259" t="s">
        <v>424</v>
      </c>
      <c r="C170" s="258">
        <f>SUM(C171:C178)</f>
        <v>5378</v>
      </c>
      <c r="D170" s="255">
        <f>SUM(D171:D178)</f>
        <v>5378</v>
      </c>
      <c r="E170" s="150">
        <f>SUM(E171:E178)</f>
        <v>0</v>
      </c>
      <c r="F170" s="151">
        <f>SUM(F171:F178)</f>
        <v>5378</v>
      </c>
      <c r="G170" s="145">
        <f t="shared" si="15"/>
        <v>3.913066476945759E-2</v>
      </c>
      <c r="H170" s="143">
        <f t="shared" si="16"/>
        <v>0</v>
      </c>
      <c r="I170" s="151">
        <f>SUM(I171:I178)</f>
        <v>1136.3699999999999</v>
      </c>
      <c r="J170" s="150">
        <f>SUM(J171:J178)</f>
        <v>1137.53</v>
      </c>
      <c r="K170" s="265">
        <f t="shared" si="17"/>
        <v>4.0974250118957264E-2</v>
      </c>
      <c r="L170" s="258">
        <f t="shared" si="18"/>
        <v>4240.47</v>
      </c>
      <c r="M170" s="258">
        <f>SUM(M171:M178)</f>
        <v>0</v>
      </c>
      <c r="N170" s="264"/>
    </row>
    <row r="171" spans="1:14" ht="12.75" hidden="1">
      <c r="A171" s="147" t="s">
        <v>289</v>
      </c>
      <c r="B171" s="259"/>
      <c r="C171" s="258"/>
      <c r="D171" s="255"/>
      <c r="E171" s="150"/>
      <c r="F171" s="151"/>
      <c r="G171" s="145">
        <f t="shared" si="15"/>
        <v>0</v>
      </c>
      <c r="H171" s="143">
        <f t="shared" si="16"/>
        <v>0</v>
      </c>
      <c r="I171" s="151"/>
      <c r="J171" s="150"/>
      <c r="K171" s="265">
        <f t="shared" si="17"/>
        <v>0</v>
      </c>
      <c r="L171" s="258">
        <f t="shared" si="18"/>
        <v>0</v>
      </c>
      <c r="M171" s="258"/>
      <c r="N171" s="264"/>
    </row>
    <row r="172" spans="1:14" ht="12.75" hidden="1">
      <c r="A172" s="147" t="s">
        <v>290</v>
      </c>
      <c r="B172" s="259"/>
      <c r="C172" s="258"/>
      <c r="D172" s="255"/>
      <c r="E172" s="150"/>
      <c r="F172" s="151"/>
      <c r="G172" s="145">
        <f t="shared" si="15"/>
        <v>0</v>
      </c>
      <c r="H172" s="143">
        <f t="shared" si="16"/>
        <v>0</v>
      </c>
      <c r="I172" s="151"/>
      <c r="J172" s="150"/>
      <c r="K172" s="265">
        <f t="shared" si="17"/>
        <v>0</v>
      </c>
      <c r="L172" s="258">
        <f t="shared" si="18"/>
        <v>0</v>
      </c>
      <c r="M172" s="258"/>
      <c r="N172" s="264"/>
    </row>
    <row r="173" spans="1:14" ht="12.75" hidden="1">
      <c r="A173" s="147" t="s">
        <v>291</v>
      </c>
      <c r="B173" s="259"/>
      <c r="C173" s="258"/>
      <c r="D173" s="255"/>
      <c r="E173" s="150"/>
      <c r="F173" s="151"/>
      <c r="G173" s="145">
        <f t="shared" si="15"/>
        <v>0</v>
      </c>
      <c r="H173" s="143">
        <f t="shared" si="16"/>
        <v>0</v>
      </c>
      <c r="I173" s="151"/>
      <c r="J173" s="150"/>
      <c r="K173" s="265">
        <f t="shared" si="17"/>
        <v>0</v>
      </c>
      <c r="L173" s="258">
        <f t="shared" si="18"/>
        <v>0</v>
      </c>
      <c r="M173" s="258"/>
      <c r="N173" s="264"/>
    </row>
    <row r="174" spans="1:14" ht="12.75" hidden="1">
      <c r="A174" s="147" t="s">
        <v>292</v>
      </c>
      <c r="B174" s="259"/>
      <c r="C174" s="258"/>
      <c r="D174" s="255"/>
      <c r="E174" s="150"/>
      <c r="F174" s="151"/>
      <c r="G174" s="145">
        <f t="shared" ref="G174:G180" si="19">F174/F$181</f>
        <v>0</v>
      </c>
      <c r="H174" s="143">
        <f t="shared" ref="H174:H180" si="20">D174-F174</f>
        <v>0</v>
      </c>
      <c r="I174" s="151"/>
      <c r="J174" s="150"/>
      <c r="K174" s="265">
        <f t="shared" si="17"/>
        <v>0</v>
      </c>
      <c r="L174" s="258">
        <f t="shared" ref="L174:L180" si="21">D174-J174</f>
        <v>0</v>
      </c>
      <c r="M174" s="258"/>
      <c r="N174" s="264"/>
    </row>
    <row r="175" spans="1:14" ht="12.75" hidden="1">
      <c r="A175" s="147" t="s">
        <v>293</v>
      </c>
      <c r="B175" s="259"/>
      <c r="C175" s="258"/>
      <c r="D175" s="255"/>
      <c r="E175" s="150"/>
      <c r="F175" s="151"/>
      <c r="G175" s="145">
        <f t="shared" si="19"/>
        <v>0</v>
      </c>
      <c r="H175" s="143">
        <f t="shared" si="20"/>
        <v>0</v>
      </c>
      <c r="I175" s="151"/>
      <c r="J175" s="150"/>
      <c r="K175" s="265">
        <f t="shared" si="17"/>
        <v>0</v>
      </c>
      <c r="L175" s="258">
        <f t="shared" si="21"/>
        <v>0</v>
      </c>
      <c r="M175" s="258"/>
      <c r="N175" s="264"/>
    </row>
    <row r="176" spans="1:14" ht="12.75">
      <c r="A176" s="147" t="s">
        <v>294</v>
      </c>
      <c r="B176" s="261" t="s">
        <v>425</v>
      </c>
      <c r="C176" s="258">
        <v>5378</v>
      </c>
      <c r="D176" s="255">
        <v>5378</v>
      </c>
      <c r="E176" s="150">
        <v>0</v>
      </c>
      <c r="F176" s="151">
        <v>5378</v>
      </c>
      <c r="G176" s="145">
        <f t="shared" si="19"/>
        <v>3.913066476945759E-2</v>
      </c>
      <c r="H176" s="143">
        <f t="shared" si="20"/>
        <v>0</v>
      </c>
      <c r="I176" s="151">
        <v>1136.3699999999999</v>
      </c>
      <c r="J176" s="150">
        <v>1137.53</v>
      </c>
      <c r="K176" s="265">
        <f t="shared" si="17"/>
        <v>4.0974250118957264E-2</v>
      </c>
      <c r="L176" s="258">
        <f t="shared" si="21"/>
        <v>4240.47</v>
      </c>
      <c r="M176" s="298">
        <v>0</v>
      </c>
      <c r="N176" s="264"/>
    </row>
    <row r="177" spans="1:14" ht="12.75" hidden="1">
      <c r="A177" s="147" t="s">
        <v>295</v>
      </c>
      <c r="B177" s="259"/>
      <c r="C177" s="258"/>
      <c r="D177" s="255"/>
      <c r="E177" s="150"/>
      <c r="F177" s="151"/>
      <c r="G177" s="145">
        <f t="shared" si="19"/>
        <v>0</v>
      </c>
      <c r="H177" s="143">
        <f t="shared" si="20"/>
        <v>0</v>
      </c>
      <c r="I177" s="151"/>
      <c r="J177" s="150"/>
      <c r="K177" s="265">
        <f t="shared" si="17"/>
        <v>0</v>
      </c>
      <c r="L177" s="258">
        <f t="shared" si="21"/>
        <v>0</v>
      </c>
      <c r="M177" s="258"/>
      <c r="N177" s="264"/>
    </row>
    <row r="178" spans="1:14" ht="12.75" hidden="1">
      <c r="A178" s="147" t="s">
        <v>162</v>
      </c>
      <c r="B178" s="259"/>
      <c r="C178" s="258"/>
      <c r="D178" s="255"/>
      <c r="E178" s="150"/>
      <c r="F178" s="151"/>
      <c r="G178" s="145">
        <f t="shared" si="19"/>
        <v>0</v>
      </c>
      <c r="H178" s="143">
        <f t="shared" si="20"/>
        <v>0</v>
      </c>
      <c r="I178" s="151"/>
      <c r="J178" s="150"/>
      <c r="K178" s="265">
        <f t="shared" si="17"/>
        <v>0</v>
      </c>
      <c r="L178" s="258">
        <f t="shared" si="21"/>
        <v>0</v>
      </c>
      <c r="M178" s="258"/>
      <c r="N178" s="264"/>
    </row>
    <row r="179" spans="1:14" ht="12.75" hidden="1">
      <c r="A179" s="146" t="s">
        <v>124</v>
      </c>
      <c r="B179" s="259"/>
      <c r="C179" s="258"/>
      <c r="D179" s="255"/>
      <c r="E179" s="150"/>
      <c r="F179" s="151"/>
      <c r="G179" s="145">
        <f t="shared" si="19"/>
        <v>0</v>
      </c>
      <c r="H179" s="143">
        <f t="shared" si="20"/>
        <v>0</v>
      </c>
      <c r="I179" s="151"/>
      <c r="J179" s="150"/>
      <c r="K179" s="265">
        <f t="shared" si="17"/>
        <v>0</v>
      </c>
      <c r="L179" s="258">
        <f t="shared" si="21"/>
        <v>0</v>
      </c>
      <c r="M179" s="258">
        <v>0</v>
      </c>
      <c r="N179" s="264"/>
    </row>
    <row r="180" spans="1:14" ht="12.75">
      <c r="A180" s="146" t="s">
        <v>296</v>
      </c>
      <c r="B180" s="259"/>
      <c r="C180" s="263">
        <f>C189</f>
        <v>0</v>
      </c>
      <c r="D180" s="255">
        <f>D189</f>
        <v>0</v>
      </c>
      <c r="E180" s="150">
        <f>E189</f>
        <v>0</v>
      </c>
      <c r="F180" s="151">
        <f>F189</f>
        <v>0</v>
      </c>
      <c r="G180" s="145">
        <f t="shared" si="19"/>
        <v>0</v>
      </c>
      <c r="H180" s="143">
        <f t="shared" si="20"/>
        <v>0</v>
      </c>
      <c r="I180" s="151">
        <f>I189</f>
        <v>0</v>
      </c>
      <c r="J180" s="150">
        <f>J189</f>
        <v>0</v>
      </c>
      <c r="K180" s="265">
        <f t="shared" si="17"/>
        <v>0</v>
      </c>
      <c r="L180" s="263">
        <f t="shared" si="21"/>
        <v>0</v>
      </c>
      <c r="M180" s="263">
        <f>M189</f>
        <v>0</v>
      </c>
      <c r="N180" s="264"/>
    </row>
    <row r="181" spans="1:14" ht="12.75">
      <c r="A181" s="153" t="s">
        <v>297</v>
      </c>
      <c r="B181" s="154"/>
      <c r="C181" s="257">
        <f>C13+C180</f>
        <v>155423</v>
      </c>
      <c r="D181" s="154">
        <f>D13+D180</f>
        <v>713415</v>
      </c>
      <c r="E181" s="154">
        <f>E13+E180</f>
        <v>69027.209999999992</v>
      </c>
      <c r="F181" s="154">
        <f>F13+F180</f>
        <v>137436.97</v>
      </c>
      <c r="G181" s="155">
        <v>1</v>
      </c>
      <c r="H181" s="154">
        <f>H13+H180</f>
        <v>575978.03</v>
      </c>
      <c r="I181" s="154">
        <f>I13+I180</f>
        <v>27664.289999999997</v>
      </c>
      <c r="J181" s="154">
        <f>J13+J180</f>
        <v>27762.07</v>
      </c>
      <c r="K181" s="155">
        <v>1</v>
      </c>
      <c r="L181" s="257">
        <f>L13+L180</f>
        <v>685652.93</v>
      </c>
      <c r="M181" s="257">
        <f>M13+M180</f>
        <v>0</v>
      </c>
      <c r="N181" s="156"/>
    </row>
    <row r="182" spans="1:14" ht="12.75" customHeight="1">
      <c r="A182" s="331" t="str">
        <f>'Anexo_1_-_Balanço_Orçamentário'!A126:K126</f>
        <v>FONTE: Sistema FIPLAN, Unidade Responsável: SEFAZ/SATE. Emissão: 15/06/2023</v>
      </c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157"/>
    </row>
    <row r="183" spans="1:14" ht="12.75">
      <c r="A183" s="329" t="s">
        <v>298</v>
      </c>
      <c r="B183" s="329"/>
      <c r="C183" s="329"/>
      <c r="D183" s="329"/>
      <c r="E183" s="329"/>
      <c r="F183" s="329"/>
      <c r="G183" s="329"/>
      <c r="H183" s="329"/>
      <c r="I183" s="329"/>
      <c r="J183" s="329"/>
      <c r="K183" s="329"/>
      <c r="L183" s="329"/>
      <c r="M183" s="329"/>
      <c r="N183" s="158"/>
    </row>
    <row r="184" spans="1:14" ht="12.75">
      <c r="A184" s="326"/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158"/>
    </row>
    <row r="185" spans="1:14" ht="12.75" hidden="1">
      <c r="A185" s="330"/>
      <c r="B185" s="330"/>
      <c r="C185" s="330"/>
      <c r="D185" s="330"/>
      <c r="E185" s="330"/>
      <c r="F185" s="330"/>
      <c r="G185" s="330"/>
      <c r="H185" s="330"/>
      <c r="I185" s="330"/>
      <c r="J185" s="330"/>
      <c r="K185" s="330"/>
      <c r="L185" s="158"/>
      <c r="M185" s="158"/>
      <c r="N185" s="158"/>
    </row>
    <row r="186" spans="1:14" ht="16.5" hidden="1" customHeight="1">
      <c r="A186" s="129"/>
      <c r="B186" s="130"/>
      <c r="C186" s="130" t="s">
        <v>95</v>
      </c>
      <c r="D186" s="130" t="s">
        <v>95</v>
      </c>
      <c r="E186" s="322" t="s">
        <v>96</v>
      </c>
      <c r="F186" s="322"/>
      <c r="G186" s="322"/>
      <c r="H186" s="131" t="s">
        <v>10</v>
      </c>
      <c r="I186" s="322" t="s">
        <v>97</v>
      </c>
      <c r="J186" s="322"/>
      <c r="K186" s="322"/>
      <c r="L186" s="131" t="s">
        <v>10</v>
      </c>
      <c r="M186" s="323" t="s">
        <v>152</v>
      </c>
    </row>
    <row r="187" spans="1:14" ht="22.5" hidden="1" customHeight="1">
      <c r="A187" s="132" t="s">
        <v>299</v>
      </c>
      <c r="B187" s="133"/>
      <c r="C187" s="133" t="s">
        <v>101</v>
      </c>
      <c r="D187" s="133" t="s">
        <v>102</v>
      </c>
      <c r="E187" s="134" t="s">
        <v>12</v>
      </c>
      <c r="F187" s="134" t="s">
        <v>14</v>
      </c>
      <c r="G187" s="135" t="s">
        <v>13</v>
      </c>
      <c r="H187" s="136"/>
      <c r="I187" s="134" t="s">
        <v>12</v>
      </c>
      <c r="J187" s="134" t="s">
        <v>14</v>
      </c>
      <c r="K187" s="135" t="s">
        <v>13</v>
      </c>
      <c r="L187" s="136"/>
      <c r="M187" s="323"/>
    </row>
    <row r="188" spans="1:14" ht="20.85" hidden="1" customHeight="1">
      <c r="A188" s="137"/>
      <c r="B188" s="137"/>
      <c r="C188" s="137"/>
      <c r="D188" s="138" t="s">
        <v>15</v>
      </c>
      <c r="E188" s="138"/>
      <c r="F188" s="138" t="s">
        <v>16</v>
      </c>
      <c r="G188" s="139" t="s">
        <v>154</v>
      </c>
      <c r="H188" s="140" t="s">
        <v>155</v>
      </c>
      <c r="I188" s="138"/>
      <c r="J188" s="138" t="s">
        <v>106</v>
      </c>
      <c r="K188" s="139" t="s">
        <v>156</v>
      </c>
      <c r="L188" s="140" t="s">
        <v>157</v>
      </c>
      <c r="M188" s="323"/>
    </row>
    <row r="189" spans="1:14" ht="11.25" hidden="1" customHeight="1">
      <c r="A189" s="159" t="s">
        <v>300</v>
      </c>
      <c r="B189" s="144"/>
      <c r="C189" s="144">
        <f>SUM(C190,C194,C198,C202,C215,C220,C225,C229,C235,C241,C249,C255,C265,C269,C274,C279,C283,C287,C294,C299,C306,C309,C316,C323,C327,C333,C340,C345,C354)</f>
        <v>0</v>
      </c>
      <c r="D189" s="144">
        <f>SUM(D190,D194,D198,D202,D215,D220,D225,D229,D235,D241,D249,D255,D265,D269,D274,D279,D283,D287,D294,D299,D306,D309,D316,D323,D327,D333,D340,D345,D354)</f>
        <v>0</v>
      </c>
      <c r="E189" s="144">
        <f>SUM(E190,E194,E198,E202,E215,E220,E225,E229,E235,E241,E249,E255,E265,E269,E274,E279,E283,E287,E294,E299,E306,E309,E316,E323,E327,E333,E340,E345,E354)</f>
        <v>0</v>
      </c>
      <c r="F189" s="144">
        <f>SUM(F190,F194,F198,F202,F215,F220,F225,F229,F235,F241,F249,F255,F265,F269,F274,F279,F283,F287,F294,F299,F306,F309,F316,F323,F327,F333,F340,F345,F354)</f>
        <v>0</v>
      </c>
      <c r="G189" s="160">
        <f t="shared" ref="G189:G220" si="22">F189/F$181</f>
        <v>0</v>
      </c>
      <c r="H189" s="144">
        <f t="shared" ref="H189:H220" si="23">D189-F189</f>
        <v>0</v>
      </c>
      <c r="I189" s="144">
        <f>SUM(I190,I194,I198,I202,I215,I220,I225,I229,I235,I241,I249,I255,I265,I269,I274,I279,I283,I287,I294,I299,I306,I309,I316,I323,I327,I333,I340,I345,I354)</f>
        <v>0</v>
      </c>
      <c r="J189" s="144">
        <f>SUM(J190,J194,J198,J202,J215,J220,J225,J229,J235,J241,J249,J255,J265,J269,J274,J279,J283,J287,J294,J299,J306,J309,J316,J323,J327,J333,J340,J345,J354)</f>
        <v>0</v>
      </c>
      <c r="K189" s="160">
        <f t="shared" ref="K189:K220" si="24">J189/J$181</f>
        <v>0</v>
      </c>
      <c r="L189" s="144">
        <f t="shared" ref="L189:L220" si="25">D189-J189</f>
        <v>0</v>
      </c>
      <c r="M189" s="144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146" t="s">
        <v>159</v>
      </c>
      <c r="B190" s="143"/>
      <c r="C190" s="143">
        <f>SUM(C191:C193)</f>
        <v>0</v>
      </c>
      <c r="D190" s="143">
        <f>SUM(D191:D193)</f>
        <v>0</v>
      </c>
      <c r="E190" s="143">
        <f>SUM(E191:E193)</f>
        <v>0</v>
      </c>
      <c r="F190" s="143">
        <f>SUM(F191:F193)</f>
        <v>0</v>
      </c>
      <c r="G190" s="145">
        <f t="shared" si="22"/>
        <v>0</v>
      </c>
      <c r="H190" s="143">
        <f t="shared" si="23"/>
        <v>0</v>
      </c>
      <c r="I190" s="143">
        <f>SUM(I191:I193)</f>
        <v>0</v>
      </c>
      <c r="J190" s="143">
        <f>SUM(J191:J193)</f>
        <v>0</v>
      </c>
      <c r="K190" s="145">
        <f t="shared" si="24"/>
        <v>0</v>
      </c>
      <c r="L190" s="143">
        <f t="shared" si="25"/>
        <v>0</v>
      </c>
      <c r="M190" s="143">
        <f>SUM(M191:M193)</f>
        <v>0</v>
      </c>
    </row>
    <row r="191" spans="1:14" ht="11.25" hidden="1" customHeight="1">
      <c r="A191" s="147" t="s">
        <v>160</v>
      </c>
      <c r="B191" s="148"/>
      <c r="C191" s="148"/>
      <c r="D191" s="148"/>
      <c r="E191" s="148"/>
      <c r="F191" s="148"/>
      <c r="G191" s="145">
        <f t="shared" si="22"/>
        <v>0</v>
      </c>
      <c r="H191" s="143">
        <f t="shared" si="23"/>
        <v>0</v>
      </c>
      <c r="I191" s="148"/>
      <c r="J191" s="148"/>
      <c r="K191" s="145">
        <f t="shared" si="24"/>
        <v>0</v>
      </c>
      <c r="L191" s="143">
        <f t="shared" si="25"/>
        <v>0</v>
      </c>
      <c r="M191" s="148"/>
    </row>
    <row r="192" spans="1:14" ht="11.25" hidden="1" customHeight="1">
      <c r="A192" s="147" t="s">
        <v>161</v>
      </c>
      <c r="B192" s="148"/>
      <c r="C192" s="148"/>
      <c r="D192" s="148"/>
      <c r="E192" s="148"/>
      <c r="F192" s="148"/>
      <c r="G192" s="145">
        <f t="shared" si="22"/>
        <v>0</v>
      </c>
      <c r="H192" s="143">
        <f t="shared" si="23"/>
        <v>0</v>
      </c>
      <c r="I192" s="148"/>
      <c r="J192" s="148"/>
      <c r="K192" s="145">
        <f t="shared" si="24"/>
        <v>0</v>
      </c>
      <c r="L192" s="143">
        <f t="shared" si="25"/>
        <v>0</v>
      </c>
      <c r="M192" s="148"/>
    </row>
    <row r="193" spans="1:13" ht="11.25" hidden="1" customHeight="1">
      <c r="A193" s="147" t="s">
        <v>162</v>
      </c>
      <c r="B193" s="148"/>
      <c r="C193" s="148"/>
      <c r="D193" s="148"/>
      <c r="E193" s="148"/>
      <c r="F193" s="148"/>
      <c r="G193" s="145">
        <f t="shared" si="22"/>
        <v>0</v>
      </c>
      <c r="H193" s="143">
        <f t="shared" si="23"/>
        <v>0</v>
      </c>
      <c r="I193" s="148"/>
      <c r="J193" s="148"/>
      <c r="K193" s="145">
        <f t="shared" si="24"/>
        <v>0</v>
      </c>
      <c r="L193" s="143">
        <f t="shared" si="25"/>
        <v>0</v>
      </c>
      <c r="M193" s="148"/>
    </row>
    <row r="194" spans="1:13" ht="11.25" hidden="1" customHeight="1">
      <c r="A194" s="146" t="s">
        <v>163</v>
      </c>
      <c r="B194" s="149"/>
      <c r="C194" s="149">
        <f>SUM(C195:C197)</f>
        <v>0</v>
      </c>
      <c r="D194" s="149">
        <f>SUM(D195:D197)</f>
        <v>0</v>
      </c>
      <c r="E194" s="149">
        <f>SUM(E195:E197)</f>
        <v>0</v>
      </c>
      <c r="F194" s="149">
        <f>SUM(F195:F197)</f>
        <v>0</v>
      </c>
      <c r="G194" s="145">
        <f t="shared" si="22"/>
        <v>0</v>
      </c>
      <c r="H194" s="143">
        <f t="shared" si="23"/>
        <v>0</v>
      </c>
      <c r="I194" s="149">
        <f>SUM(I195:I197)</f>
        <v>0</v>
      </c>
      <c r="J194" s="149">
        <f>SUM(J195:J197)</f>
        <v>0</v>
      </c>
      <c r="K194" s="145">
        <f t="shared" si="24"/>
        <v>0</v>
      </c>
      <c r="L194" s="143">
        <f t="shared" si="25"/>
        <v>0</v>
      </c>
      <c r="M194" s="149">
        <f>SUM(M195:M197)</f>
        <v>0</v>
      </c>
    </row>
    <row r="195" spans="1:13" ht="11.25" hidden="1" customHeight="1">
      <c r="A195" s="147" t="s">
        <v>164</v>
      </c>
      <c r="B195" s="149"/>
      <c r="C195" s="149"/>
      <c r="D195" s="149"/>
      <c r="E195" s="149"/>
      <c r="F195" s="149"/>
      <c r="G195" s="145">
        <f t="shared" si="22"/>
        <v>0</v>
      </c>
      <c r="H195" s="143">
        <f t="shared" si="23"/>
        <v>0</v>
      </c>
      <c r="I195" s="149"/>
      <c r="J195" s="149"/>
      <c r="K195" s="145">
        <f t="shared" si="24"/>
        <v>0</v>
      </c>
      <c r="L195" s="143">
        <f t="shared" si="25"/>
        <v>0</v>
      </c>
      <c r="M195" s="149"/>
    </row>
    <row r="196" spans="1:13" ht="11.25" hidden="1" customHeight="1">
      <c r="A196" s="147" t="s">
        <v>165</v>
      </c>
      <c r="B196" s="149"/>
      <c r="C196" s="149"/>
      <c r="D196" s="149"/>
      <c r="E196" s="149"/>
      <c r="F196" s="149"/>
      <c r="G196" s="145">
        <f t="shared" si="22"/>
        <v>0</v>
      </c>
      <c r="H196" s="143">
        <f t="shared" si="23"/>
        <v>0</v>
      </c>
      <c r="I196" s="149"/>
      <c r="J196" s="149"/>
      <c r="K196" s="145">
        <f t="shared" si="24"/>
        <v>0</v>
      </c>
      <c r="L196" s="143">
        <f t="shared" si="25"/>
        <v>0</v>
      </c>
      <c r="M196" s="149"/>
    </row>
    <row r="197" spans="1:13" ht="11.25" hidden="1" customHeight="1">
      <c r="A197" s="147" t="s">
        <v>162</v>
      </c>
      <c r="B197" s="149"/>
      <c r="C197" s="149"/>
      <c r="D197" s="149"/>
      <c r="E197" s="149"/>
      <c r="F197" s="149"/>
      <c r="G197" s="145">
        <f t="shared" si="22"/>
        <v>0</v>
      </c>
      <c r="H197" s="143">
        <f t="shared" si="23"/>
        <v>0</v>
      </c>
      <c r="I197" s="149"/>
      <c r="J197" s="149"/>
      <c r="K197" s="145">
        <f t="shared" si="24"/>
        <v>0</v>
      </c>
      <c r="L197" s="143">
        <f t="shared" si="25"/>
        <v>0</v>
      </c>
      <c r="M197" s="149"/>
    </row>
    <row r="198" spans="1:13" ht="11.25" hidden="1" customHeight="1">
      <c r="A198" s="146" t="s">
        <v>166</v>
      </c>
      <c r="B198" s="149"/>
      <c r="C198" s="149">
        <f>SUM(C199:C201)</f>
        <v>0</v>
      </c>
      <c r="D198" s="149">
        <f>SUM(D199:D201)</f>
        <v>0</v>
      </c>
      <c r="E198" s="149">
        <f>SUM(E199:E201)</f>
        <v>0</v>
      </c>
      <c r="F198" s="149">
        <f>SUM(F199:F201)</f>
        <v>0</v>
      </c>
      <c r="G198" s="145">
        <f t="shared" si="22"/>
        <v>0</v>
      </c>
      <c r="H198" s="143">
        <f t="shared" si="23"/>
        <v>0</v>
      </c>
      <c r="I198" s="149">
        <f>SUM(I199:I201)</f>
        <v>0</v>
      </c>
      <c r="J198" s="149">
        <f>SUM(J199:J201)</f>
        <v>0</v>
      </c>
      <c r="K198" s="145">
        <f t="shared" si="24"/>
        <v>0</v>
      </c>
      <c r="L198" s="143">
        <f t="shared" si="25"/>
        <v>0</v>
      </c>
      <c r="M198" s="149">
        <f>SUM(M199:M201)</f>
        <v>0</v>
      </c>
    </row>
    <row r="199" spans="1:13" ht="11.25" hidden="1" customHeight="1">
      <c r="A199" s="147" t="s">
        <v>168</v>
      </c>
      <c r="B199" s="149"/>
      <c r="C199" s="149"/>
      <c r="D199" s="149"/>
      <c r="E199" s="149"/>
      <c r="F199" s="149"/>
      <c r="G199" s="145">
        <f t="shared" si="22"/>
        <v>0</v>
      </c>
      <c r="H199" s="143">
        <f t="shared" si="23"/>
        <v>0</v>
      </c>
      <c r="I199" s="149"/>
      <c r="J199" s="149"/>
      <c r="K199" s="145">
        <f t="shared" si="24"/>
        <v>0</v>
      </c>
      <c r="L199" s="143">
        <f t="shared" si="25"/>
        <v>0</v>
      </c>
      <c r="M199" s="149">
        <v>0</v>
      </c>
    </row>
    <row r="200" spans="1:13" ht="11.25" hidden="1" customHeight="1">
      <c r="A200" s="147" t="s">
        <v>169</v>
      </c>
      <c r="B200" s="149"/>
      <c r="C200" s="149"/>
      <c r="D200" s="149"/>
      <c r="E200" s="149"/>
      <c r="F200" s="149"/>
      <c r="G200" s="145">
        <f t="shared" si="22"/>
        <v>0</v>
      </c>
      <c r="H200" s="143">
        <f t="shared" si="23"/>
        <v>0</v>
      </c>
      <c r="I200" s="149"/>
      <c r="J200" s="149"/>
      <c r="K200" s="145">
        <f t="shared" si="24"/>
        <v>0</v>
      </c>
      <c r="L200" s="143">
        <f t="shared" si="25"/>
        <v>0</v>
      </c>
      <c r="M200" s="149">
        <v>0</v>
      </c>
    </row>
    <row r="201" spans="1:13" ht="11.25" hidden="1" customHeight="1">
      <c r="A201" s="147" t="s">
        <v>179</v>
      </c>
      <c r="B201" s="149"/>
      <c r="C201" s="149"/>
      <c r="D201" s="149"/>
      <c r="E201" s="149"/>
      <c r="F201" s="149"/>
      <c r="G201" s="145">
        <f t="shared" si="22"/>
        <v>0</v>
      </c>
      <c r="H201" s="143">
        <f t="shared" si="23"/>
        <v>0</v>
      </c>
      <c r="I201" s="149"/>
      <c r="J201" s="149"/>
      <c r="K201" s="145">
        <f t="shared" si="24"/>
        <v>0</v>
      </c>
      <c r="L201" s="143">
        <f t="shared" si="25"/>
        <v>0</v>
      </c>
      <c r="M201" s="149">
        <v>0</v>
      </c>
    </row>
    <row r="202" spans="1:13" ht="11.25" hidden="1" customHeight="1">
      <c r="A202" s="146" t="s">
        <v>170</v>
      </c>
      <c r="B202" s="149"/>
      <c r="C202" s="149">
        <f>SUM(C203:C214)</f>
        <v>0</v>
      </c>
      <c r="D202" s="149">
        <f>SUM(D203:D214)</f>
        <v>0</v>
      </c>
      <c r="E202" s="149">
        <f>SUM(E203:E214)</f>
        <v>0</v>
      </c>
      <c r="F202" s="149">
        <f>SUM(F203:F214)</f>
        <v>0</v>
      </c>
      <c r="G202" s="145">
        <f t="shared" si="22"/>
        <v>0</v>
      </c>
      <c r="H202" s="143">
        <f t="shared" si="23"/>
        <v>0</v>
      </c>
      <c r="I202" s="149">
        <f>SUM(I203:I214)</f>
        <v>0</v>
      </c>
      <c r="J202" s="149">
        <f>SUM(J203:J214)</f>
        <v>0</v>
      </c>
      <c r="K202" s="145">
        <f t="shared" si="24"/>
        <v>0</v>
      </c>
      <c r="L202" s="143">
        <f t="shared" si="25"/>
        <v>0</v>
      </c>
      <c r="M202" s="149">
        <f>SUM(M203:M214)</f>
        <v>0</v>
      </c>
    </row>
    <row r="203" spans="1:13" ht="11.25" hidden="1" customHeight="1">
      <c r="A203" s="147" t="s">
        <v>171</v>
      </c>
      <c r="B203" s="149"/>
      <c r="C203" s="149"/>
      <c r="D203" s="149"/>
      <c r="E203" s="149"/>
      <c r="F203" s="149"/>
      <c r="G203" s="145">
        <f t="shared" si="22"/>
        <v>0</v>
      </c>
      <c r="H203" s="143">
        <f t="shared" si="23"/>
        <v>0</v>
      </c>
      <c r="I203" s="149"/>
      <c r="J203" s="149"/>
      <c r="K203" s="145">
        <f t="shared" si="24"/>
        <v>0</v>
      </c>
      <c r="L203" s="143">
        <f t="shared" si="25"/>
        <v>0</v>
      </c>
      <c r="M203" s="149"/>
    </row>
    <row r="204" spans="1:13" ht="11.25" hidden="1" customHeight="1">
      <c r="A204" s="147" t="s">
        <v>168</v>
      </c>
      <c r="B204" s="149"/>
      <c r="C204" s="149"/>
      <c r="D204" s="149"/>
      <c r="E204" s="149"/>
      <c r="F204" s="149"/>
      <c r="G204" s="145">
        <f t="shared" si="22"/>
        <v>0</v>
      </c>
      <c r="H204" s="143">
        <f t="shared" si="23"/>
        <v>0</v>
      </c>
      <c r="I204" s="149"/>
      <c r="J204" s="149"/>
      <c r="K204" s="145">
        <f t="shared" si="24"/>
        <v>0</v>
      </c>
      <c r="L204" s="143">
        <f t="shared" si="25"/>
        <v>0</v>
      </c>
      <c r="M204" s="149"/>
    </row>
    <row r="205" spans="1:13" ht="11.25" hidden="1" customHeight="1">
      <c r="A205" s="147" t="s">
        <v>172</v>
      </c>
      <c r="B205" s="149"/>
      <c r="C205" s="149"/>
      <c r="D205" s="149"/>
      <c r="E205" s="149"/>
      <c r="F205" s="149"/>
      <c r="G205" s="145">
        <f t="shared" si="22"/>
        <v>0</v>
      </c>
      <c r="H205" s="143">
        <f t="shared" si="23"/>
        <v>0</v>
      </c>
      <c r="I205" s="149"/>
      <c r="J205" s="149"/>
      <c r="K205" s="145">
        <f t="shared" si="24"/>
        <v>0</v>
      </c>
      <c r="L205" s="143">
        <f t="shared" si="25"/>
        <v>0</v>
      </c>
      <c r="M205" s="149"/>
    </row>
    <row r="206" spans="1:13" ht="11.25" hidden="1" customHeight="1">
      <c r="A206" s="147" t="s">
        <v>173</v>
      </c>
      <c r="B206" s="149"/>
      <c r="C206" s="149"/>
      <c r="D206" s="149"/>
      <c r="E206" s="149"/>
      <c r="F206" s="149"/>
      <c r="G206" s="145">
        <f t="shared" si="22"/>
        <v>0</v>
      </c>
      <c r="H206" s="143">
        <f t="shared" si="23"/>
        <v>0</v>
      </c>
      <c r="I206" s="149"/>
      <c r="J206" s="149"/>
      <c r="K206" s="145">
        <f t="shared" si="24"/>
        <v>0</v>
      </c>
      <c r="L206" s="143">
        <f t="shared" si="25"/>
        <v>0</v>
      </c>
      <c r="M206" s="149"/>
    </row>
    <row r="207" spans="1:13" ht="11.25" hidden="1" customHeight="1">
      <c r="A207" s="147" t="s">
        <v>174</v>
      </c>
      <c r="B207" s="149"/>
      <c r="C207" s="149"/>
      <c r="D207" s="149"/>
      <c r="E207" s="149"/>
      <c r="F207" s="149"/>
      <c r="G207" s="145">
        <f t="shared" si="22"/>
        <v>0</v>
      </c>
      <c r="H207" s="143">
        <f t="shared" si="23"/>
        <v>0</v>
      </c>
      <c r="I207" s="149"/>
      <c r="J207" s="149"/>
      <c r="K207" s="145">
        <f t="shared" si="24"/>
        <v>0</v>
      </c>
      <c r="L207" s="143">
        <f t="shared" si="25"/>
        <v>0</v>
      </c>
      <c r="M207" s="149"/>
    </row>
    <row r="208" spans="1:13" ht="11.25" hidden="1" customHeight="1">
      <c r="A208" s="147" t="s">
        <v>169</v>
      </c>
      <c r="B208" s="149"/>
      <c r="C208" s="149"/>
      <c r="D208" s="149"/>
      <c r="E208" s="149"/>
      <c r="F208" s="149"/>
      <c r="G208" s="145">
        <f t="shared" si="22"/>
        <v>0</v>
      </c>
      <c r="H208" s="143">
        <f t="shared" si="23"/>
        <v>0</v>
      </c>
      <c r="I208" s="149"/>
      <c r="J208" s="149"/>
      <c r="K208" s="145">
        <f t="shared" si="24"/>
        <v>0</v>
      </c>
      <c r="L208" s="143">
        <f t="shared" si="25"/>
        <v>0</v>
      </c>
      <c r="M208" s="149"/>
    </row>
    <row r="209" spans="1:13" ht="11.25" hidden="1" customHeight="1">
      <c r="A209" s="147" t="s">
        <v>175</v>
      </c>
      <c r="B209" s="149"/>
      <c r="C209" s="149"/>
      <c r="D209" s="149"/>
      <c r="E209" s="149"/>
      <c r="F209" s="149"/>
      <c r="G209" s="145">
        <f t="shared" si="22"/>
        <v>0</v>
      </c>
      <c r="H209" s="143">
        <f t="shared" si="23"/>
        <v>0</v>
      </c>
      <c r="I209" s="149"/>
      <c r="J209" s="149"/>
      <c r="K209" s="145">
        <f t="shared" si="24"/>
        <v>0</v>
      </c>
      <c r="L209" s="143">
        <f t="shared" si="25"/>
        <v>0</v>
      </c>
      <c r="M209" s="149"/>
    </row>
    <row r="210" spans="1:13" ht="11.25" hidden="1" customHeight="1">
      <c r="A210" s="147" t="s">
        <v>176</v>
      </c>
      <c r="B210" s="149"/>
      <c r="C210" s="149"/>
      <c r="D210" s="149"/>
      <c r="E210" s="149"/>
      <c r="F210" s="149"/>
      <c r="G210" s="145">
        <f t="shared" si="22"/>
        <v>0</v>
      </c>
      <c r="H210" s="143">
        <f t="shared" si="23"/>
        <v>0</v>
      </c>
      <c r="I210" s="149"/>
      <c r="J210" s="149"/>
      <c r="K210" s="145">
        <f t="shared" si="24"/>
        <v>0</v>
      </c>
      <c r="L210" s="143">
        <f t="shared" si="25"/>
        <v>0</v>
      </c>
      <c r="M210" s="149"/>
    </row>
    <row r="211" spans="1:13" ht="11.25" hidden="1" customHeight="1">
      <c r="A211" s="147" t="s">
        <v>177</v>
      </c>
      <c r="B211" s="149"/>
      <c r="C211" s="149"/>
      <c r="D211" s="149"/>
      <c r="E211" s="149"/>
      <c r="F211" s="149"/>
      <c r="G211" s="145">
        <f t="shared" si="22"/>
        <v>0</v>
      </c>
      <c r="H211" s="143">
        <f t="shared" si="23"/>
        <v>0</v>
      </c>
      <c r="I211" s="149"/>
      <c r="J211" s="149"/>
      <c r="K211" s="145">
        <f t="shared" si="24"/>
        <v>0</v>
      </c>
      <c r="L211" s="143">
        <f t="shared" si="25"/>
        <v>0</v>
      </c>
      <c r="M211" s="149"/>
    </row>
    <row r="212" spans="1:13" ht="11.25" hidden="1" customHeight="1">
      <c r="A212" s="147" t="s">
        <v>178</v>
      </c>
      <c r="B212" s="149"/>
      <c r="C212" s="149"/>
      <c r="D212" s="149"/>
      <c r="E212" s="149"/>
      <c r="F212" s="149"/>
      <c r="G212" s="145">
        <f t="shared" si="22"/>
        <v>0</v>
      </c>
      <c r="H212" s="143">
        <f t="shared" si="23"/>
        <v>0</v>
      </c>
      <c r="I212" s="149"/>
      <c r="J212" s="149"/>
      <c r="K212" s="145">
        <f t="shared" si="24"/>
        <v>0</v>
      </c>
      <c r="L212" s="143">
        <f t="shared" si="25"/>
        <v>0</v>
      </c>
      <c r="M212" s="149"/>
    </row>
    <row r="213" spans="1:13" ht="11.25" hidden="1" customHeight="1">
      <c r="A213" s="147" t="s">
        <v>179</v>
      </c>
      <c r="B213" s="149"/>
      <c r="C213" s="149"/>
      <c r="D213" s="149"/>
      <c r="E213" s="149"/>
      <c r="F213" s="149"/>
      <c r="G213" s="145">
        <f t="shared" si="22"/>
        <v>0</v>
      </c>
      <c r="H213" s="143">
        <f t="shared" si="23"/>
        <v>0</v>
      </c>
      <c r="I213" s="149"/>
      <c r="J213" s="149"/>
      <c r="K213" s="145">
        <f t="shared" si="24"/>
        <v>0</v>
      </c>
      <c r="L213" s="143">
        <f t="shared" si="25"/>
        <v>0</v>
      </c>
      <c r="M213" s="149"/>
    </row>
    <row r="214" spans="1:13" ht="11.25" hidden="1" customHeight="1">
      <c r="A214" s="147" t="s">
        <v>162</v>
      </c>
      <c r="B214" s="149"/>
      <c r="C214" s="149"/>
      <c r="D214" s="149"/>
      <c r="E214" s="149"/>
      <c r="F214" s="149"/>
      <c r="G214" s="145">
        <f t="shared" si="22"/>
        <v>0</v>
      </c>
      <c r="H214" s="143">
        <f t="shared" si="23"/>
        <v>0</v>
      </c>
      <c r="I214" s="149"/>
      <c r="J214" s="149"/>
      <c r="K214" s="145">
        <f t="shared" si="24"/>
        <v>0</v>
      </c>
      <c r="L214" s="143">
        <f t="shared" si="25"/>
        <v>0</v>
      </c>
      <c r="M214" s="149"/>
    </row>
    <row r="215" spans="1:13" ht="11.25" hidden="1" customHeight="1">
      <c r="A215" s="146" t="s">
        <v>180</v>
      </c>
      <c r="B215" s="149"/>
      <c r="C215" s="149">
        <f>SUM(C216:C219)</f>
        <v>0</v>
      </c>
      <c r="D215" s="149">
        <f>SUM(D216:D219)</f>
        <v>0</v>
      </c>
      <c r="E215" s="149">
        <f>SUM(E216:E219)</f>
        <v>0</v>
      </c>
      <c r="F215" s="149">
        <f>SUM(F216:F219)</f>
        <v>0</v>
      </c>
      <c r="G215" s="145">
        <f t="shared" si="22"/>
        <v>0</v>
      </c>
      <c r="H215" s="143">
        <f t="shared" si="23"/>
        <v>0</v>
      </c>
      <c r="I215" s="149">
        <f>SUM(I216:I219)</f>
        <v>0</v>
      </c>
      <c r="J215" s="149">
        <f>SUM(J216:J219)</f>
        <v>0</v>
      </c>
      <c r="K215" s="145">
        <f t="shared" si="24"/>
        <v>0</v>
      </c>
      <c r="L215" s="143">
        <f t="shared" si="25"/>
        <v>0</v>
      </c>
      <c r="M215" s="149">
        <f>SUM(M216:M219)</f>
        <v>0</v>
      </c>
    </row>
    <row r="216" spans="1:13" ht="11.25" hidden="1" customHeight="1">
      <c r="A216" s="147" t="s">
        <v>181</v>
      </c>
      <c r="B216" s="149"/>
      <c r="C216" s="149"/>
      <c r="D216" s="149"/>
      <c r="E216" s="149"/>
      <c r="F216" s="149"/>
      <c r="G216" s="145">
        <f t="shared" si="22"/>
        <v>0</v>
      </c>
      <c r="H216" s="143">
        <f t="shared" si="23"/>
        <v>0</v>
      </c>
      <c r="I216" s="149"/>
      <c r="J216" s="149"/>
      <c r="K216" s="145">
        <f t="shared" si="24"/>
        <v>0</v>
      </c>
      <c r="L216" s="143">
        <f t="shared" si="25"/>
        <v>0</v>
      </c>
      <c r="M216" s="149"/>
    </row>
    <row r="217" spans="1:13" ht="11.25" hidden="1" customHeight="1">
      <c r="A217" s="147" t="s">
        <v>182</v>
      </c>
      <c r="B217" s="149"/>
      <c r="C217" s="149"/>
      <c r="D217" s="149"/>
      <c r="E217" s="149"/>
      <c r="F217" s="149"/>
      <c r="G217" s="145">
        <f t="shared" si="22"/>
        <v>0</v>
      </c>
      <c r="H217" s="143">
        <f t="shared" si="23"/>
        <v>0</v>
      </c>
      <c r="I217" s="149"/>
      <c r="J217" s="149"/>
      <c r="K217" s="145">
        <f t="shared" si="24"/>
        <v>0</v>
      </c>
      <c r="L217" s="143">
        <f t="shared" si="25"/>
        <v>0</v>
      </c>
      <c r="M217" s="149"/>
    </row>
    <row r="218" spans="1:13" ht="11.25" hidden="1" customHeight="1">
      <c r="A218" s="147" t="s">
        <v>183</v>
      </c>
      <c r="B218" s="149"/>
      <c r="C218" s="149"/>
      <c r="D218" s="149"/>
      <c r="E218" s="149"/>
      <c r="F218" s="149"/>
      <c r="G218" s="145">
        <f t="shared" si="22"/>
        <v>0</v>
      </c>
      <c r="H218" s="143">
        <f t="shared" si="23"/>
        <v>0</v>
      </c>
      <c r="I218" s="149"/>
      <c r="J218" s="149"/>
      <c r="K218" s="145">
        <f t="shared" si="24"/>
        <v>0</v>
      </c>
      <c r="L218" s="143">
        <f t="shared" si="25"/>
        <v>0</v>
      </c>
      <c r="M218" s="149"/>
    </row>
    <row r="219" spans="1:13" ht="11.25" hidden="1" customHeight="1">
      <c r="A219" s="147" t="s">
        <v>162</v>
      </c>
      <c r="B219" s="149"/>
      <c r="C219" s="149"/>
      <c r="D219" s="149"/>
      <c r="E219" s="149"/>
      <c r="F219" s="149"/>
      <c r="G219" s="145">
        <f t="shared" si="22"/>
        <v>0</v>
      </c>
      <c r="H219" s="143">
        <f t="shared" si="23"/>
        <v>0</v>
      </c>
      <c r="I219" s="149"/>
      <c r="J219" s="149"/>
      <c r="K219" s="145">
        <f t="shared" si="24"/>
        <v>0</v>
      </c>
      <c r="L219" s="143">
        <f t="shared" si="25"/>
        <v>0</v>
      </c>
      <c r="M219" s="149"/>
    </row>
    <row r="220" spans="1:13" ht="11.25" hidden="1" customHeight="1">
      <c r="A220" s="146" t="s">
        <v>184</v>
      </c>
      <c r="B220" s="149"/>
      <c r="C220" s="149">
        <f>SUM(C221:C224)</f>
        <v>0</v>
      </c>
      <c r="D220" s="149">
        <f>SUM(D221:D224)</f>
        <v>0</v>
      </c>
      <c r="E220" s="149">
        <f>SUM(E221:E224)</f>
        <v>0</v>
      </c>
      <c r="F220" s="149">
        <f>SUM(F221:F224)</f>
        <v>0</v>
      </c>
      <c r="G220" s="145">
        <f t="shared" si="22"/>
        <v>0</v>
      </c>
      <c r="H220" s="143">
        <f t="shared" si="23"/>
        <v>0</v>
      </c>
      <c r="I220" s="149">
        <f>SUM(I221:I224)</f>
        <v>0</v>
      </c>
      <c r="J220" s="149">
        <f>SUM(J221:J224)</f>
        <v>0</v>
      </c>
      <c r="K220" s="145">
        <f t="shared" si="24"/>
        <v>0</v>
      </c>
      <c r="L220" s="143">
        <f t="shared" si="25"/>
        <v>0</v>
      </c>
      <c r="M220" s="149">
        <f>SUM(M221:M224)</f>
        <v>0</v>
      </c>
    </row>
    <row r="221" spans="1:13" ht="11.25" hidden="1" customHeight="1">
      <c r="A221" s="147" t="s">
        <v>185</v>
      </c>
      <c r="B221" s="149"/>
      <c r="C221" s="149"/>
      <c r="D221" s="149"/>
      <c r="E221" s="149"/>
      <c r="F221" s="149"/>
      <c r="G221" s="145">
        <f t="shared" ref="G221:G252" si="26">F221/F$181</f>
        <v>0</v>
      </c>
      <c r="H221" s="143">
        <f t="shared" ref="H221:H252" si="27">D221-F221</f>
        <v>0</v>
      </c>
      <c r="I221" s="149"/>
      <c r="J221" s="149"/>
      <c r="K221" s="145">
        <f t="shared" ref="K221:K252" si="28">J221/J$181</f>
        <v>0</v>
      </c>
      <c r="L221" s="143">
        <f t="shared" ref="L221:L252" si="29">D221-J221</f>
        <v>0</v>
      </c>
      <c r="M221" s="149"/>
    </row>
    <row r="222" spans="1:13" ht="11.25" hidden="1" customHeight="1">
      <c r="A222" s="147" t="s">
        <v>186</v>
      </c>
      <c r="B222" s="149"/>
      <c r="C222" s="149"/>
      <c r="D222" s="149"/>
      <c r="E222" s="149"/>
      <c r="F222" s="149"/>
      <c r="G222" s="145">
        <f t="shared" si="26"/>
        <v>0</v>
      </c>
      <c r="H222" s="143">
        <f t="shared" si="27"/>
        <v>0</v>
      </c>
      <c r="I222" s="149"/>
      <c r="J222" s="149"/>
      <c r="K222" s="145">
        <f t="shared" si="28"/>
        <v>0</v>
      </c>
      <c r="L222" s="143">
        <f t="shared" si="29"/>
        <v>0</v>
      </c>
      <c r="M222" s="149"/>
    </row>
    <row r="223" spans="1:13" ht="11.25" hidden="1" customHeight="1">
      <c r="A223" s="147" t="s">
        <v>187</v>
      </c>
      <c r="B223" s="149"/>
      <c r="C223" s="149"/>
      <c r="D223" s="149"/>
      <c r="E223" s="149"/>
      <c r="F223" s="149"/>
      <c r="G223" s="145">
        <f t="shared" si="26"/>
        <v>0</v>
      </c>
      <c r="H223" s="143">
        <f t="shared" si="27"/>
        <v>0</v>
      </c>
      <c r="I223" s="149"/>
      <c r="J223" s="149"/>
      <c r="K223" s="145">
        <f t="shared" si="28"/>
        <v>0</v>
      </c>
      <c r="L223" s="143">
        <f t="shared" si="29"/>
        <v>0</v>
      </c>
      <c r="M223" s="149"/>
    </row>
    <row r="224" spans="1:13" ht="11.25" hidden="1" customHeight="1">
      <c r="A224" s="147" t="s">
        <v>162</v>
      </c>
      <c r="B224" s="149"/>
      <c r="C224" s="149"/>
      <c r="D224" s="149"/>
      <c r="E224" s="149"/>
      <c r="F224" s="149"/>
      <c r="G224" s="145">
        <f t="shared" si="26"/>
        <v>0</v>
      </c>
      <c r="H224" s="143">
        <f t="shared" si="27"/>
        <v>0</v>
      </c>
      <c r="I224" s="149"/>
      <c r="J224" s="149"/>
      <c r="K224" s="145">
        <f t="shared" si="28"/>
        <v>0</v>
      </c>
      <c r="L224" s="143">
        <f t="shared" si="29"/>
        <v>0</v>
      </c>
      <c r="M224" s="149"/>
    </row>
    <row r="225" spans="1:13" ht="11.25" hidden="1" customHeight="1">
      <c r="A225" s="146" t="s">
        <v>188</v>
      </c>
      <c r="B225" s="149"/>
      <c r="C225" s="149">
        <f>SUM(C226:C228)</f>
        <v>0</v>
      </c>
      <c r="D225" s="149">
        <f>SUM(D226:D228)</f>
        <v>0</v>
      </c>
      <c r="E225" s="149">
        <f>SUM(E226:E228)</f>
        <v>0</v>
      </c>
      <c r="F225" s="149">
        <f>SUM(F226:F228)</f>
        <v>0</v>
      </c>
      <c r="G225" s="145">
        <f t="shared" si="26"/>
        <v>0</v>
      </c>
      <c r="H225" s="143">
        <f t="shared" si="27"/>
        <v>0</v>
      </c>
      <c r="I225" s="149">
        <f>SUM(I226:I228)</f>
        <v>0</v>
      </c>
      <c r="J225" s="149">
        <f>SUM(J226:J228)</f>
        <v>0</v>
      </c>
      <c r="K225" s="145">
        <f t="shared" si="28"/>
        <v>0</v>
      </c>
      <c r="L225" s="143">
        <f t="shared" si="29"/>
        <v>0</v>
      </c>
      <c r="M225" s="149">
        <f>SUM(M226:M228)</f>
        <v>0</v>
      </c>
    </row>
    <row r="226" spans="1:13" ht="11.25" hidden="1" customHeight="1">
      <c r="A226" s="147" t="s">
        <v>189</v>
      </c>
      <c r="B226" s="149"/>
      <c r="C226" s="149"/>
      <c r="D226" s="149"/>
      <c r="E226" s="149"/>
      <c r="F226" s="149"/>
      <c r="G226" s="145">
        <f t="shared" si="26"/>
        <v>0</v>
      </c>
      <c r="H226" s="143">
        <f t="shared" si="27"/>
        <v>0</v>
      </c>
      <c r="I226" s="149"/>
      <c r="J226" s="149"/>
      <c r="K226" s="145">
        <f t="shared" si="28"/>
        <v>0</v>
      </c>
      <c r="L226" s="143">
        <f t="shared" si="29"/>
        <v>0</v>
      </c>
      <c r="M226" s="149"/>
    </row>
    <row r="227" spans="1:13" ht="11.25" hidden="1" customHeight="1">
      <c r="A227" s="147" t="s">
        <v>190</v>
      </c>
      <c r="B227" s="149"/>
      <c r="C227" s="149"/>
      <c r="D227" s="149"/>
      <c r="E227" s="149"/>
      <c r="F227" s="149"/>
      <c r="G227" s="145">
        <f t="shared" si="26"/>
        <v>0</v>
      </c>
      <c r="H227" s="143">
        <f t="shared" si="27"/>
        <v>0</v>
      </c>
      <c r="I227" s="149"/>
      <c r="J227" s="149"/>
      <c r="K227" s="145">
        <f t="shared" si="28"/>
        <v>0</v>
      </c>
      <c r="L227" s="143">
        <f t="shared" si="29"/>
        <v>0</v>
      </c>
      <c r="M227" s="149"/>
    </row>
    <row r="228" spans="1:13" ht="11.25" hidden="1" customHeight="1">
      <c r="A228" s="147" t="s">
        <v>162</v>
      </c>
      <c r="B228" s="149"/>
      <c r="C228" s="149"/>
      <c r="D228" s="149"/>
      <c r="E228" s="149"/>
      <c r="F228" s="149"/>
      <c r="G228" s="145">
        <f t="shared" si="26"/>
        <v>0</v>
      </c>
      <c r="H228" s="143">
        <f t="shared" si="27"/>
        <v>0</v>
      </c>
      <c r="I228" s="149"/>
      <c r="J228" s="149"/>
      <c r="K228" s="145">
        <f t="shared" si="28"/>
        <v>0</v>
      </c>
      <c r="L228" s="143">
        <f t="shared" si="29"/>
        <v>0</v>
      </c>
      <c r="M228" s="149"/>
    </row>
    <row r="229" spans="1:13" ht="11.25" hidden="1" customHeight="1">
      <c r="A229" s="146" t="s">
        <v>191</v>
      </c>
      <c r="B229" s="149"/>
      <c r="C229" s="149">
        <f>SUM(C230:C234)</f>
        <v>0</v>
      </c>
      <c r="D229" s="149">
        <f>SUM(D230:D234)</f>
        <v>0</v>
      </c>
      <c r="E229" s="149">
        <f>SUM(E230:E234)</f>
        <v>0</v>
      </c>
      <c r="F229" s="149">
        <f>SUM(F230:F234)</f>
        <v>0</v>
      </c>
      <c r="G229" s="145">
        <f t="shared" si="26"/>
        <v>0</v>
      </c>
      <c r="H229" s="143">
        <f t="shared" si="27"/>
        <v>0</v>
      </c>
      <c r="I229" s="149">
        <f>SUM(I230:I234)</f>
        <v>0</v>
      </c>
      <c r="J229" s="149">
        <f>SUM(J230:J234)</f>
        <v>0</v>
      </c>
      <c r="K229" s="145">
        <f t="shared" si="28"/>
        <v>0</v>
      </c>
      <c r="L229" s="143">
        <f t="shared" si="29"/>
        <v>0</v>
      </c>
      <c r="M229" s="149">
        <f>SUM(M230:M234)</f>
        <v>0</v>
      </c>
    </row>
    <row r="230" spans="1:13" ht="11.25" hidden="1" customHeight="1">
      <c r="A230" s="147" t="s">
        <v>192</v>
      </c>
      <c r="B230" s="149"/>
      <c r="C230" s="149"/>
      <c r="D230" s="149"/>
      <c r="E230" s="149"/>
      <c r="F230" s="149"/>
      <c r="G230" s="145">
        <f t="shared" si="26"/>
        <v>0</v>
      </c>
      <c r="H230" s="143">
        <f t="shared" si="27"/>
        <v>0</v>
      </c>
      <c r="I230" s="149"/>
      <c r="J230" s="149"/>
      <c r="K230" s="145">
        <f t="shared" si="28"/>
        <v>0</v>
      </c>
      <c r="L230" s="143">
        <f t="shared" si="29"/>
        <v>0</v>
      </c>
      <c r="M230" s="149"/>
    </row>
    <row r="231" spans="1:13" ht="11.25" hidden="1" customHeight="1">
      <c r="A231" s="147" t="s">
        <v>193</v>
      </c>
      <c r="B231" s="149"/>
      <c r="C231" s="149"/>
      <c r="D231" s="149"/>
      <c r="E231" s="149"/>
      <c r="F231" s="149"/>
      <c r="G231" s="145">
        <f t="shared" si="26"/>
        <v>0</v>
      </c>
      <c r="H231" s="143">
        <f t="shared" si="27"/>
        <v>0</v>
      </c>
      <c r="I231" s="149"/>
      <c r="J231" s="149"/>
      <c r="K231" s="145">
        <f t="shared" si="28"/>
        <v>0</v>
      </c>
      <c r="L231" s="143">
        <f t="shared" si="29"/>
        <v>0</v>
      </c>
      <c r="M231" s="149"/>
    </row>
    <row r="232" spans="1:13" ht="11.25" hidden="1" customHeight="1">
      <c r="A232" s="147" t="s">
        <v>194</v>
      </c>
      <c r="B232" s="149"/>
      <c r="C232" s="149"/>
      <c r="D232" s="149"/>
      <c r="E232" s="149"/>
      <c r="F232" s="149"/>
      <c r="G232" s="145">
        <f t="shared" si="26"/>
        <v>0</v>
      </c>
      <c r="H232" s="143">
        <f t="shared" si="27"/>
        <v>0</v>
      </c>
      <c r="I232" s="149"/>
      <c r="J232" s="149"/>
      <c r="K232" s="145">
        <f t="shared" si="28"/>
        <v>0</v>
      </c>
      <c r="L232" s="143">
        <f t="shared" si="29"/>
        <v>0</v>
      </c>
      <c r="M232" s="149"/>
    </row>
    <row r="233" spans="1:13" ht="11.25" hidden="1" customHeight="1">
      <c r="A233" s="147" t="s">
        <v>195</v>
      </c>
      <c r="B233" s="149"/>
      <c r="C233" s="149"/>
      <c r="D233" s="149"/>
      <c r="E233" s="149"/>
      <c r="F233" s="149"/>
      <c r="G233" s="145">
        <f t="shared" si="26"/>
        <v>0</v>
      </c>
      <c r="H233" s="143">
        <f t="shared" si="27"/>
        <v>0</v>
      </c>
      <c r="I233" s="149"/>
      <c r="J233" s="149"/>
      <c r="K233" s="145">
        <f t="shared" si="28"/>
        <v>0</v>
      </c>
      <c r="L233" s="143">
        <f t="shared" si="29"/>
        <v>0</v>
      </c>
      <c r="M233" s="149"/>
    </row>
    <row r="234" spans="1:13" ht="11.25" hidden="1" customHeight="1">
      <c r="A234" s="147" t="s">
        <v>162</v>
      </c>
      <c r="B234" s="149"/>
      <c r="C234" s="149"/>
      <c r="D234" s="149"/>
      <c r="E234" s="149"/>
      <c r="F234" s="149"/>
      <c r="G234" s="145">
        <f t="shared" si="26"/>
        <v>0</v>
      </c>
      <c r="H234" s="143">
        <f t="shared" si="27"/>
        <v>0</v>
      </c>
      <c r="I234" s="149"/>
      <c r="J234" s="149"/>
      <c r="K234" s="145">
        <f t="shared" si="28"/>
        <v>0</v>
      </c>
      <c r="L234" s="143">
        <f t="shared" si="29"/>
        <v>0</v>
      </c>
      <c r="M234" s="149"/>
    </row>
    <row r="235" spans="1:13" ht="11.25" hidden="1" customHeight="1">
      <c r="A235" s="146" t="s">
        <v>196</v>
      </c>
      <c r="B235" s="149"/>
      <c r="C235" s="149">
        <f>SUM(C236:C240)</f>
        <v>0</v>
      </c>
      <c r="D235" s="149">
        <f>SUM(D236:D240)</f>
        <v>0</v>
      </c>
      <c r="E235" s="149">
        <f>SUM(E236:E240)</f>
        <v>0</v>
      </c>
      <c r="F235" s="149">
        <f>SUM(F236:F240)</f>
        <v>0</v>
      </c>
      <c r="G235" s="145">
        <f t="shared" si="26"/>
        <v>0</v>
      </c>
      <c r="H235" s="143">
        <f t="shared" si="27"/>
        <v>0</v>
      </c>
      <c r="I235" s="149">
        <f>SUM(I236:I240)</f>
        <v>0</v>
      </c>
      <c r="J235" s="149">
        <f>SUM(J236:J240)</f>
        <v>0</v>
      </c>
      <c r="K235" s="145">
        <f t="shared" si="28"/>
        <v>0</v>
      </c>
      <c r="L235" s="143">
        <f t="shared" si="29"/>
        <v>0</v>
      </c>
      <c r="M235" s="149">
        <f>SUM(M236:M240)</f>
        <v>0</v>
      </c>
    </row>
    <row r="236" spans="1:13" ht="11.25" hidden="1" customHeight="1">
      <c r="A236" s="147" t="s">
        <v>197</v>
      </c>
      <c r="B236" s="149"/>
      <c r="C236" s="149"/>
      <c r="D236" s="149"/>
      <c r="E236" s="149"/>
      <c r="F236" s="149"/>
      <c r="G236" s="145">
        <f t="shared" si="26"/>
        <v>0</v>
      </c>
      <c r="H236" s="143">
        <f t="shared" si="27"/>
        <v>0</v>
      </c>
      <c r="I236" s="149"/>
      <c r="J236" s="149"/>
      <c r="K236" s="145">
        <f t="shared" si="28"/>
        <v>0</v>
      </c>
      <c r="L236" s="143">
        <f t="shared" si="29"/>
        <v>0</v>
      </c>
      <c r="M236" s="149"/>
    </row>
    <row r="237" spans="1:13" ht="11.25" hidden="1" customHeight="1">
      <c r="A237" s="161" t="s">
        <v>198</v>
      </c>
      <c r="B237" s="152"/>
      <c r="C237" s="152"/>
      <c r="D237" s="152"/>
      <c r="E237" s="152"/>
      <c r="F237" s="152"/>
      <c r="G237" s="162">
        <f t="shared" si="26"/>
        <v>0</v>
      </c>
      <c r="H237" s="163">
        <f t="shared" si="27"/>
        <v>0</v>
      </c>
      <c r="I237" s="152"/>
      <c r="J237" s="152"/>
      <c r="K237" s="162">
        <f t="shared" si="28"/>
        <v>0</v>
      </c>
      <c r="L237" s="163">
        <f t="shared" si="29"/>
        <v>0</v>
      </c>
      <c r="M237" s="152">
        <v>0</v>
      </c>
    </row>
    <row r="238" spans="1:13" ht="11.25" hidden="1" customHeight="1">
      <c r="A238" s="147" t="s">
        <v>199</v>
      </c>
      <c r="B238" s="149"/>
      <c r="C238" s="149"/>
      <c r="D238" s="149"/>
      <c r="E238" s="149"/>
      <c r="F238" s="149"/>
      <c r="G238" s="145">
        <f t="shared" si="26"/>
        <v>0</v>
      </c>
      <c r="H238" s="143">
        <f t="shared" si="27"/>
        <v>0</v>
      </c>
      <c r="I238" s="149"/>
      <c r="J238" s="149"/>
      <c r="K238" s="145">
        <f t="shared" si="28"/>
        <v>0</v>
      </c>
      <c r="L238" s="143">
        <f t="shared" si="29"/>
        <v>0</v>
      </c>
      <c r="M238" s="149"/>
    </row>
    <row r="239" spans="1:13" ht="11.25" hidden="1" customHeight="1">
      <c r="A239" s="147" t="s">
        <v>200</v>
      </c>
      <c r="B239" s="149"/>
      <c r="C239" s="149"/>
      <c r="D239" s="149"/>
      <c r="E239" s="149"/>
      <c r="F239" s="149"/>
      <c r="G239" s="145">
        <f t="shared" si="26"/>
        <v>0</v>
      </c>
      <c r="H239" s="143">
        <f t="shared" si="27"/>
        <v>0</v>
      </c>
      <c r="I239" s="149"/>
      <c r="J239" s="149"/>
      <c r="K239" s="145">
        <f t="shared" si="28"/>
        <v>0</v>
      </c>
      <c r="L239" s="143">
        <f t="shared" si="29"/>
        <v>0</v>
      </c>
      <c r="M239" s="149"/>
    </row>
    <row r="240" spans="1:13" ht="11.25" hidden="1" customHeight="1">
      <c r="A240" s="147" t="s">
        <v>162</v>
      </c>
      <c r="B240" s="149"/>
      <c r="C240" s="149"/>
      <c r="D240" s="149"/>
      <c r="E240" s="149"/>
      <c r="F240" s="149"/>
      <c r="G240" s="145">
        <f t="shared" si="26"/>
        <v>0</v>
      </c>
      <c r="H240" s="143">
        <f t="shared" si="27"/>
        <v>0</v>
      </c>
      <c r="I240" s="149"/>
      <c r="J240" s="149"/>
      <c r="K240" s="145">
        <f t="shared" si="28"/>
        <v>0</v>
      </c>
      <c r="L240" s="143">
        <f t="shared" si="29"/>
        <v>0</v>
      </c>
      <c r="M240" s="149"/>
    </row>
    <row r="241" spans="1:13" ht="11.25" hidden="1" customHeight="1">
      <c r="A241" s="146" t="s">
        <v>201</v>
      </c>
      <c r="B241" s="149"/>
      <c r="C241" s="149">
        <f>SUM(C242:C248)</f>
        <v>0</v>
      </c>
      <c r="D241" s="149">
        <f>SUM(D242:D248)</f>
        <v>0</v>
      </c>
      <c r="E241" s="149">
        <f>SUM(E242:E248)</f>
        <v>0</v>
      </c>
      <c r="F241" s="149">
        <f>SUM(F242:F248)</f>
        <v>0</v>
      </c>
      <c r="G241" s="145">
        <f t="shared" si="26"/>
        <v>0</v>
      </c>
      <c r="H241" s="143">
        <f t="shared" si="27"/>
        <v>0</v>
      </c>
      <c r="I241" s="149">
        <f>SUM(I242:I248)</f>
        <v>0</v>
      </c>
      <c r="J241" s="149">
        <f>SUM(J242:J248)</f>
        <v>0</v>
      </c>
      <c r="K241" s="145">
        <f t="shared" si="28"/>
        <v>0</v>
      </c>
      <c r="L241" s="143">
        <f t="shared" si="29"/>
        <v>0</v>
      </c>
      <c r="M241" s="149">
        <f>SUM(M242:M248)</f>
        <v>0</v>
      </c>
    </row>
    <row r="242" spans="1:13" ht="11.25" hidden="1" customHeight="1">
      <c r="A242" s="147" t="s">
        <v>202</v>
      </c>
      <c r="B242" s="149"/>
      <c r="C242" s="149"/>
      <c r="D242" s="149"/>
      <c r="E242" s="149"/>
      <c r="F242" s="149"/>
      <c r="G242" s="145">
        <f t="shared" si="26"/>
        <v>0</v>
      </c>
      <c r="H242" s="143">
        <f t="shared" si="27"/>
        <v>0</v>
      </c>
      <c r="I242" s="149"/>
      <c r="J242" s="149"/>
      <c r="K242" s="145">
        <f t="shared" si="28"/>
        <v>0</v>
      </c>
      <c r="L242" s="143">
        <f t="shared" si="29"/>
        <v>0</v>
      </c>
      <c r="M242" s="149"/>
    </row>
    <row r="243" spans="1:13" ht="11.25" hidden="1" customHeight="1">
      <c r="A243" s="147" t="s">
        <v>203</v>
      </c>
      <c r="B243" s="149"/>
      <c r="C243" s="149"/>
      <c r="D243" s="149"/>
      <c r="E243" s="149"/>
      <c r="F243" s="149"/>
      <c r="G243" s="145">
        <f t="shared" si="26"/>
        <v>0</v>
      </c>
      <c r="H243" s="143">
        <f t="shared" si="27"/>
        <v>0</v>
      </c>
      <c r="I243" s="149"/>
      <c r="J243" s="149"/>
      <c r="K243" s="145">
        <f t="shared" si="28"/>
        <v>0</v>
      </c>
      <c r="L243" s="143">
        <f t="shared" si="29"/>
        <v>0</v>
      </c>
      <c r="M243" s="149"/>
    </row>
    <row r="244" spans="1:13" ht="11.25" hidden="1" customHeight="1">
      <c r="A244" s="147" t="s">
        <v>204</v>
      </c>
      <c r="B244" s="149"/>
      <c r="C244" s="149"/>
      <c r="D244" s="149"/>
      <c r="E244" s="149"/>
      <c r="F244" s="149"/>
      <c r="G244" s="145">
        <f t="shared" si="26"/>
        <v>0</v>
      </c>
      <c r="H244" s="143">
        <f t="shared" si="27"/>
        <v>0</v>
      </c>
      <c r="I244" s="149"/>
      <c r="J244" s="149"/>
      <c r="K244" s="145">
        <f t="shared" si="28"/>
        <v>0</v>
      </c>
      <c r="L244" s="143">
        <f t="shared" si="29"/>
        <v>0</v>
      </c>
      <c r="M244" s="149"/>
    </row>
    <row r="245" spans="1:13" ht="11.25" hidden="1" customHeight="1">
      <c r="A245" s="147" t="s">
        <v>205</v>
      </c>
      <c r="B245" s="149"/>
      <c r="C245" s="149"/>
      <c r="D245" s="149"/>
      <c r="E245" s="149"/>
      <c r="F245" s="149"/>
      <c r="G245" s="145">
        <f t="shared" si="26"/>
        <v>0</v>
      </c>
      <c r="H245" s="143">
        <f t="shared" si="27"/>
        <v>0</v>
      </c>
      <c r="I245" s="149"/>
      <c r="J245" s="149"/>
      <c r="K245" s="145">
        <f t="shared" si="28"/>
        <v>0</v>
      </c>
      <c r="L245" s="143">
        <f t="shared" si="29"/>
        <v>0</v>
      </c>
      <c r="M245" s="149"/>
    </row>
    <row r="246" spans="1:13" ht="11.25" hidden="1" customHeight="1">
      <c r="A246" s="147" t="s">
        <v>206</v>
      </c>
      <c r="B246" s="149"/>
      <c r="C246" s="149"/>
      <c r="D246" s="149"/>
      <c r="E246" s="149"/>
      <c r="F246" s="149"/>
      <c r="G246" s="145">
        <f t="shared" si="26"/>
        <v>0</v>
      </c>
      <c r="H246" s="143">
        <f t="shared" si="27"/>
        <v>0</v>
      </c>
      <c r="I246" s="149"/>
      <c r="J246" s="149"/>
      <c r="K246" s="145">
        <f t="shared" si="28"/>
        <v>0</v>
      </c>
      <c r="L246" s="143">
        <f t="shared" si="29"/>
        <v>0</v>
      </c>
      <c r="M246" s="149"/>
    </row>
    <row r="247" spans="1:13" ht="11.25" hidden="1" customHeight="1">
      <c r="A247" s="147" t="s">
        <v>207</v>
      </c>
      <c r="B247" s="149"/>
      <c r="C247" s="149"/>
      <c r="D247" s="149"/>
      <c r="E247" s="149"/>
      <c r="F247" s="149"/>
      <c r="G247" s="145">
        <f t="shared" si="26"/>
        <v>0</v>
      </c>
      <c r="H247" s="143">
        <f t="shared" si="27"/>
        <v>0</v>
      </c>
      <c r="I247" s="149"/>
      <c r="J247" s="149"/>
      <c r="K247" s="145">
        <f t="shared" si="28"/>
        <v>0</v>
      </c>
      <c r="L247" s="143">
        <f t="shared" si="29"/>
        <v>0</v>
      </c>
      <c r="M247" s="149"/>
    </row>
    <row r="248" spans="1:13" ht="11.25" hidden="1" customHeight="1">
      <c r="A248" s="147" t="s">
        <v>162</v>
      </c>
      <c r="B248" s="149"/>
      <c r="C248" s="149"/>
      <c r="D248" s="149"/>
      <c r="E248" s="149"/>
      <c r="F248" s="149"/>
      <c r="G248" s="145">
        <f t="shared" si="26"/>
        <v>0</v>
      </c>
      <c r="H248" s="143">
        <f t="shared" si="27"/>
        <v>0</v>
      </c>
      <c r="I248" s="149"/>
      <c r="J248" s="149"/>
      <c r="K248" s="145">
        <f t="shared" si="28"/>
        <v>0</v>
      </c>
      <c r="L248" s="143">
        <f t="shared" si="29"/>
        <v>0</v>
      </c>
      <c r="M248" s="149"/>
    </row>
    <row r="249" spans="1:13" ht="11.25" hidden="1" customHeight="1">
      <c r="A249" s="146" t="s">
        <v>208</v>
      </c>
      <c r="B249" s="149"/>
      <c r="C249" s="149">
        <f>SUM(C250:C254)</f>
        <v>0</v>
      </c>
      <c r="D249" s="149">
        <f>SUM(D250:D254)</f>
        <v>0</v>
      </c>
      <c r="E249" s="149">
        <f>SUM(E250:E254)</f>
        <v>0</v>
      </c>
      <c r="F249" s="149">
        <f>SUM(F250:F254)</f>
        <v>0</v>
      </c>
      <c r="G249" s="145">
        <f t="shared" si="26"/>
        <v>0</v>
      </c>
      <c r="H249" s="143">
        <f t="shared" si="27"/>
        <v>0</v>
      </c>
      <c r="I249" s="149">
        <f>SUM(I250:I254)</f>
        <v>0</v>
      </c>
      <c r="J249" s="149">
        <f>SUM(J250:J254)</f>
        <v>0</v>
      </c>
      <c r="K249" s="145">
        <f t="shared" si="28"/>
        <v>0</v>
      </c>
      <c r="L249" s="143">
        <f t="shared" si="29"/>
        <v>0</v>
      </c>
      <c r="M249" s="149">
        <f>SUM(M250:M254)</f>
        <v>0</v>
      </c>
    </row>
    <row r="250" spans="1:13" ht="11.25" hidden="1" customHeight="1">
      <c r="A250" s="147" t="s">
        <v>209</v>
      </c>
      <c r="B250" s="149"/>
      <c r="C250" s="149"/>
      <c r="D250" s="149"/>
      <c r="E250" s="149"/>
      <c r="F250" s="149"/>
      <c r="G250" s="145">
        <f t="shared" si="26"/>
        <v>0</v>
      </c>
      <c r="H250" s="143">
        <f t="shared" si="27"/>
        <v>0</v>
      </c>
      <c r="I250" s="149"/>
      <c r="J250" s="149"/>
      <c r="K250" s="145">
        <f t="shared" si="28"/>
        <v>0</v>
      </c>
      <c r="L250" s="143">
        <f t="shared" si="29"/>
        <v>0</v>
      </c>
      <c r="M250" s="149"/>
    </row>
    <row r="251" spans="1:13" ht="11.25" hidden="1" customHeight="1">
      <c r="A251" s="147" t="s">
        <v>210</v>
      </c>
      <c r="B251" s="149"/>
      <c r="C251" s="149"/>
      <c r="D251" s="149"/>
      <c r="E251" s="149"/>
      <c r="F251" s="149"/>
      <c r="G251" s="145">
        <f t="shared" si="26"/>
        <v>0</v>
      </c>
      <c r="H251" s="143">
        <f t="shared" si="27"/>
        <v>0</v>
      </c>
      <c r="I251" s="149"/>
      <c r="J251" s="149"/>
      <c r="K251" s="145">
        <f t="shared" si="28"/>
        <v>0</v>
      </c>
      <c r="L251" s="143">
        <f t="shared" si="29"/>
        <v>0</v>
      </c>
      <c r="M251" s="149"/>
    </row>
    <row r="252" spans="1:13" ht="11.25" hidden="1" customHeight="1">
      <c r="A252" s="147" t="s">
        <v>211</v>
      </c>
      <c r="B252" s="149"/>
      <c r="C252" s="149"/>
      <c r="D252" s="149"/>
      <c r="E252" s="149"/>
      <c r="F252" s="149"/>
      <c r="G252" s="145">
        <f t="shared" si="26"/>
        <v>0</v>
      </c>
      <c r="H252" s="143">
        <f t="shared" si="27"/>
        <v>0</v>
      </c>
      <c r="I252" s="149"/>
      <c r="J252" s="149"/>
      <c r="K252" s="145">
        <f t="shared" si="28"/>
        <v>0</v>
      </c>
      <c r="L252" s="143">
        <f t="shared" si="29"/>
        <v>0</v>
      </c>
      <c r="M252" s="149"/>
    </row>
    <row r="253" spans="1:13" ht="11.25" hidden="1" customHeight="1">
      <c r="A253" s="147" t="s">
        <v>212</v>
      </c>
      <c r="B253" s="149"/>
      <c r="C253" s="149"/>
      <c r="D253" s="149"/>
      <c r="E253" s="149"/>
      <c r="F253" s="149"/>
      <c r="G253" s="145">
        <f t="shared" ref="G253:G284" si="30">F253/F$181</f>
        <v>0</v>
      </c>
      <c r="H253" s="143">
        <f t="shared" ref="H253:H284" si="31">D253-F253</f>
        <v>0</v>
      </c>
      <c r="I253" s="149"/>
      <c r="J253" s="149"/>
      <c r="K253" s="145">
        <f t="shared" ref="K253:K284" si="32">J253/J$181</f>
        <v>0</v>
      </c>
      <c r="L253" s="143">
        <f t="shared" ref="L253:L284" si="33">D253-J253</f>
        <v>0</v>
      </c>
      <c r="M253" s="149"/>
    </row>
    <row r="254" spans="1:13" ht="11.25" hidden="1" customHeight="1">
      <c r="A254" s="147" t="s">
        <v>162</v>
      </c>
      <c r="B254" s="149"/>
      <c r="C254" s="149"/>
      <c r="D254" s="149"/>
      <c r="E254" s="149"/>
      <c r="F254" s="149"/>
      <c r="G254" s="145">
        <f t="shared" si="30"/>
        <v>0</v>
      </c>
      <c r="H254" s="143">
        <f t="shared" si="31"/>
        <v>0</v>
      </c>
      <c r="I254" s="149"/>
      <c r="J254" s="149"/>
      <c r="K254" s="145">
        <f t="shared" si="32"/>
        <v>0</v>
      </c>
      <c r="L254" s="143">
        <f t="shared" si="33"/>
        <v>0</v>
      </c>
      <c r="M254" s="149"/>
    </row>
    <row r="255" spans="1:13" ht="11.25" hidden="1" customHeight="1">
      <c r="A255" s="146" t="s">
        <v>213</v>
      </c>
      <c r="B255" s="149"/>
      <c r="C255" s="149">
        <f>SUM(C256:C264)</f>
        <v>0</v>
      </c>
      <c r="D255" s="149">
        <f>SUM(D256:D264)</f>
        <v>0</v>
      </c>
      <c r="E255" s="149">
        <f>SUM(E256:E264)</f>
        <v>0</v>
      </c>
      <c r="F255" s="149">
        <f>SUM(F256:F264)</f>
        <v>0</v>
      </c>
      <c r="G255" s="145">
        <f t="shared" si="30"/>
        <v>0</v>
      </c>
      <c r="H255" s="143">
        <f t="shared" si="31"/>
        <v>0</v>
      </c>
      <c r="I255" s="149">
        <f>SUM(I256:I264)</f>
        <v>0</v>
      </c>
      <c r="J255" s="149">
        <f>SUM(J256:J264)</f>
        <v>0</v>
      </c>
      <c r="K255" s="145">
        <f t="shared" si="32"/>
        <v>0</v>
      </c>
      <c r="L255" s="143">
        <f t="shared" si="33"/>
        <v>0</v>
      </c>
      <c r="M255" s="149">
        <f>SUM(M256:M264)</f>
        <v>0</v>
      </c>
    </row>
    <row r="256" spans="1:13" ht="11.25" hidden="1" customHeight="1">
      <c r="A256" s="147" t="s">
        <v>214</v>
      </c>
      <c r="B256" s="149"/>
      <c r="C256" s="149"/>
      <c r="D256" s="149"/>
      <c r="E256" s="149"/>
      <c r="F256" s="149"/>
      <c r="G256" s="145">
        <f t="shared" si="30"/>
        <v>0</v>
      </c>
      <c r="H256" s="143">
        <f t="shared" si="31"/>
        <v>0</v>
      </c>
      <c r="I256" s="149"/>
      <c r="J256" s="149"/>
      <c r="K256" s="145">
        <f t="shared" si="32"/>
        <v>0</v>
      </c>
      <c r="L256" s="143">
        <f t="shared" si="33"/>
        <v>0</v>
      </c>
      <c r="M256" s="149"/>
    </row>
    <row r="257" spans="1:13" ht="11.25" hidden="1" customHeight="1">
      <c r="A257" s="147" t="s">
        <v>215</v>
      </c>
      <c r="B257" s="149"/>
      <c r="C257" s="149"/>
      <c r="D257" s="149"/>
      <c r="E257" s="149"/>
      <c r="F257" s="149"/>
      <c r="G257" s="145">
        <f t="shared" si="30"/>
        <v>0</v>
      </c>
      <c r="H257" s="143">
        <f t="shared" si="31"/>
        <v>0</v>
      </c>
      <c r="I257" s="149"/>
      <c r="J257" s="149"/>
      <c r="K257" s="145">
        <f t="shared" si="32"/>
        <v>0</v>
      </c>
      <c r="L257" s="143">
        <f t="shared" si="33"/>
        <v>0</v>
      </c>
      <c r="M257" s="149"/>
    </row>
    <row r="258" spans="1:13" ht="11.25" hidden="1" customHeight="1">
      <c r="A258" s="147" t="s">
        <v>216</v>
      </c>
      <c r="B258" s="149"/>
      <c r="C258" s="149"/>
      <c r="D258" s="149"/>
      <c r="E258" s="149"/>
      <c r="F258" s="149"/>
      <c r="G258" s="145">
        <f t="shared" si="30"/>
        <v>0</v>
      </c>
      <c r="H258" s="143">
        <f t="shared" si="31"/>
        <v>0</v>
      </c>
      <c r="I258" s="149"/>
      <c r="J258" s="149"/>
      <c r="K258" s="145">
        <f t="shared" si="32"/>
        <v>0</v>
      </c>
      <c r="L258" s="143">
        <f t="shared" si="33"/>
        <v>0</v>
      </c>
      <c r="M258" s="149"/>
    </row>
    <row r="259" spans="1:13" ht="11.25" hidden="1" customHeight="1">
      <c r="A259" s="147" t="s">
        <v>217</v>
      </c>
      <c r="B259" s="149"/>
      <c r="C259" s="149"/>
      <c r="D259" s="149"/>
      <c r="E259" s="149"/>
      <c r="F259" s="149"/>
      <c r="G259" s="145">
        <f t="shared" si="30"/>
        <v>0</v>
      </c>
      <c r="H259" s="143">
        <f t="shared" si="31"/>
        <v>0</v>
      </c>
      <c r="I259" s="149"/>
      <c r="J259" s="149"/>
      <c r="K259" s="145">
        <f t="shared" si="32"/>
        <v>0</v>
      </c>
      <c r="L259" s="143">
        <f t="shared" si="33"/>
        <v>0</v>
      </c>
      <c r="M259" s="149"/>
    </row>
    <row r="260" spans="1:13" ht="11.25" hidden="1" customHeight="1">
      <c r="A260" s="147" t="s">
        <v>218</v>
      </c>
      <c r="B260" s="149"/>
      <c r="C260" s="149"/>
      <c r="D260" s="149"/>
      <c r="E260" s="149"/>
      <c r="F260" s="149"/>
      <c r="G260" s="145">
        <f t="shared" si="30"/>
        <v>0</v>
      </c>
      <c r="H260" s="143">
        <f t="shared" si="31"/>
        <v>0</v>
      </c>
      <c r="I260" s="149"/>
      <c r="J260" s="149"/>
      <c r="K260" s="145">
        <f t="shared" si="32"/>
        <v>0</v>
      </c>
      <c r="L260" s="143">
        <f t="shared" si="33"/>
        <v>0</v>
      </c>
      <c r="M260" s="149"/>
    </row>
    <row r="261" spans="1:13" ht="11.25" hidden="1" customHeight="1">
      <c r="A261" s="147" t="s">
        <v>219</v>
      </c>
      <c r="B261" s="149"/>
      <c r="C261" s="149"/>
      <c r="D261" s="149"/>
      <c r="E261" s="149"/>
      <c r="F261" s="149"/>
      <c r="G261" s="145">
        <f t="shared" si="30"/>
        <v>0</v>
      </c>
      <c r="H261" s="143">
        <f t="shared" si="31"/>
        <v>0</v>
      </c>
      <c r="I261" s="149"/>
      <c r="J261" s="149"/>
      <c r="K261" s="145">
        <f t="shared" si="32"/>
        <v>0</v>
      </c>
      <c r="L261" s="143">
        <f t="shared" si="33"/>
        <v>0</v>
      </c>
      <c r="M261" s="149"/>
    </row>
    <row r="262" spans="1:13" ht="11.25" hidden="1" customHeight="1">
      <c r="A262" s="147" t="s">
        <v>220</v>
      </c>
      <c r="B262" s="149"/>
      <c r="C262" s="149"/>
      <c r="D262" s="149"/>
      <c r="E262" s="149"/>
      <c r="F262" s="149"/>
      <c r="G262" s="145">
        <f t="shared" si="30"/>
        <v>0</v>
      </c>
      <c r="H262" s="143">
        <f t="shared" si="31"/>
        <v>0</v>
      </c>
      <c r="I262" s="149"/>
      <c r="J262" s="149"/>
      <c r="K262" s="145">
        <f t="shared" si="32"/>
        <v>0</v>
      </c>
      <c r="L262" s="143">
        <f t="shared" si="33"/>
        <v>0</v>
      </c>
      <c r="M262" s="149"/>
    </row>
    <row r="263" spans="1:13" ht="11.25" hidden="1" customHeight="1">
      <c r="A263" s="147" t="s">
        <v>221</v>
      </c>
      <c r="B263" s="149"/>
      <c r="C263" s="149"/>
      <c r="D263" s="149"/>
      <c r="E263" s="149"/>
      <c r="F263" s="149"/>
      <c r="G263" s="145">
        <f t="shared" si="30"/>
        <v>0</v>
      </c>
      <c r="H263" s="143">
        <f t="shared" si="31"/>
        <v>0</v>
      </c>
      <c r="I263" s="149"/>
      <c r="J263" s="149"/>
      <c r="K263" s="145">
        <f t="shared" si="32"/>
        <v>0</v>
      </c>
      <c r="L263" s="143">
        <f t="shared" si="33"/>
        <v>0</v>
      </c>
      <c r="M263" s="149"/>
    </row>
    <row r="264" spans="1:13" ht="11.25" hidden="1" customHeight="1">
      <c r="A264" s="147" t="s">
        <v>162</v>
      </c>
      <c r="B264" s="149"/>
      <c r="C264" s="149"/>
      <c r="D264" s="149"/>
      <c r="E264" s="149"/>
      <c r="F264" s="149"/>
      <c r="G264" s="145">
        <f t="shared" si="30"/>
        <v>0</v>
      </c>
      <c r="H264" s="143">
        <f t="shared" si="31"/>
        <v>0</v>
      </c>
      <c r="I264" s="149"/>
      <c r="J264" s="149"/>
      <c r="K264" s="145">
        <f t="shared" si="32"/>
        <v>0</v>
      </c>
      <c r="L264" s="143">
        <f t="shared" si="33"/>
        <v>0</v>
      </c>
      <c r="M264" s="149"/>
    </row>
    <row r="265" spans="1:13" ht="11.25" hidden="1" customHeight="1">
      <c r="A265" s="146" t="s">
        <v>222</v>
      </c>
      <c r="B265" s="149"/>
      <c r="C265" s="149">
        <f>SUM(C266:C268)</f>
        <v>0</v>
      </c>
      <c r="D265" s="149">
        <f>SUM(D266:D268)</f>
        <v>0</v>
      </c>
      <c r="E265" s="149">
        <f>SUM(E266:E268)</f>
        <v>0</v>
      </c>
      <c r="F265" s="149">
        <f>SUM(F266:F268)</f>
        <v>0</v>
      </c>
      <c r="G265" s="145">
        <f t="shared" si="30"/>
        <v>0</v>
      </c>
      <c r="H265" s="143">
        <f t="shared" si="31"/>
        <v>0</v>
      </c>
      <c r="I265" s="149">
        <f>SUM(I266:I268)</f>
        <v>0</v>
      </c>
      <c r="J265" s="149">
        <f>SUM(J266:J268)</f>
        <v>0</v>
      </c>
      <c r="K265" s="145">
        <f t="shared" si="32"/>
        <v>0</v>
      </c>
      <c r="L265" s="143">
        <f t="shared" si="33"/>
        <v>0</v>
      </c>
      <c r="M265" s="149">
        <f>SUM(M266:M268)</f>
        <v>0</v>
      </c>
    </row>
    <row r="266" spans="1:13" ht="11.25" hidden="1" customHeight="1">
      <c r="A266" s="147" t="s">
        <v>223</v>
      </c>
      <c r="B266" s="149"/>
      <c r="C266" s="149"/>
      <c r="D266" s="149"/>
      <c r="E266" s="149"/>
      <c r="F266" s="149"/>
      <c r="G266" s="145">
        <f t="shared" si="30"/>
        <v>0</v>
      </c>
      <c r="H266" s="143">
        <f t="shared" si="31"/>
        <v>0</v>
      </c>
      <c r="I266" s="149"/>
      <c r="J266" s="149"/>
      <c r="K266" s="145">
        <f t="shared" si="32"/>
        <v>0</v>
      </c>
      <c r="L266" s="143">
        <f t="shared" si="33"/>
        <v>0</v>
      </c>
      <c r="M266" s="149"/>
    </row>
    <row r="267" spans="1:13" ht="11.25" hidden="1" customHeight="1">
      <c r="A267" s="147" t="s">
        <v>224</v>
      </c>
      <c r="B267" s="149"/>
      <c r="C267" s="149"/>
      <c r="D267" s="149"/>
      <c r="E267" s="149"/>
      <c r="F267" s="149"/>
      <c r="G267" s="145">
        <f t="shared" si="30"/>
        <v>0</v>
      </c>
      <c r="H267" s="143">
        <f t="shared" si="31"/>
        <v>0</v>
      </c>
      <c r="I267" s="149"/>
      <c r="J267" s="149"/>
      <c r="K267" s="145">
        <f t="shared" si="32"/>
        <v>0</v>
      </c>
      <c r="L267" s="143">
        <f t="shared" si="33"/>
        <v>0</v>
      </c>
      <c r="M267" s="149"/>
    </row>
    <row r="268" spans="1:13" ht="11.25" hidden="1" customHeight="1">
      <c r="A268" s="147" t="s">
        <v>162</v>
      </c>
      <c r="B268" s="149"/>
      <c r="C268" s="149"/>
      <c r="D268" s="149"/>
      <c r="E268" s="149"/>
      <c r="F268" s="149"/>
      <c r="G268" s="145">
        <f t="shared" si="30"/>
        <v>0</v>
      </c>
      <c r="H268" s="143">
        <f t="shared" si="31"/>
        <v>0</v>
      </c>
      <c r="I268" s="149"/>
      <c r="J268" s="149"/>
      <c r="K268" s="145">
        <f t="shared" si="32"/>
        <v>0</v>
      </c>
      <c r="L268" s="143">
        <f t="shared" si="33"/>
        <v>0</v>
      </c>
      <c r="M268" s="149"/>
    </row>
    <row r="269" spans="1:13" ht="11.25" hidden="1" customHeight="1">
      <c r="A269" s="146" t="s">
        <v>225</v>
      </c>
      <c r="B269" s="149"/>
      <c r="C269" s="149">
        <f>SUM(C270:C273)</f>
        <v>0</v>
      </c>
      <c r="D269" s="149">
        <f>SUM(D270:D273)</f>
        <v>0</v>
      </c>
      <c r="E269" s="149">
        <f>SUM(E270:E273)</f>
        <v>0</v>
      </c>
      <c r="F269" s="149">
        <f>SUM(F270:F273)</f>
        <v>0</v>
      </c>
      <c r="G269" s="145">
        <f t="shared" si="30"/>
        <v>0</v>
      </c>
      <c r="H269" s="143">
        <f t="shared" si="31"/>
        <v>0</v>
      </c>
      <c r="I269" s="149">
        <f>SUM(I270:I273)</f>
        <v>0</v>
      </c>
      <c r="J269" s="149">
        <f>SUM(J270:J273)</f>
        <v>0</v>
      </c>
      <c r="K269" s="145">
        <f t="shared" si="32"/>
        <v>0</v>
      </c>
      <c r="L269" s="143">
        <f t="shared" si="33"/>
        <v>0</v>
      </c>
      <c r="M269" s="149">
        <f>SUM(M270:M273)</f>
        <v>0</v>
      </c>
    </row>
    <row r="270" spans="1:13" ht="11.25" hidden="1" customHeight="1">
      <c r="A270" s="147" t="s">
        <v>226</v>
      </c>
      <c r="B270" s="149"/>
      <c r="C270" s="149"/>
      <c r="D270" s="149"/>
      <c r="E270" s="149"/>
      <c r="F270" s="149"/>
      <c r="G270" s="145">
        <f t="shared" si="30"/>
        <v>0</v>
      </c>
      <c r="H270" s="143">
        <f t="shared" si="31"/>
        <v>0</v>
      </c>
      <c r="I270" s="149"/>
      <c r="J270" s="149"/>
      <c r="K270" s="145">
        <f t="shared" si="32"/>
        <v>0</v>
      </c>
      <c r="L270" s="143">
        <f t="shared" si="33"/>
        <v>0</v>
      </c>
      <c r="M270" s="149"/>
    </row>
    <row r="271" spans="1:13" ht="11.25" hidden="1" customHeight="1">
      <c r="A271" s="147" t="s">
        <v>227</v>
      </c>
      <c r="B271" s="149"/>
      <c r="C271" s="149"/>
      <c r="D271" s="149"/>
      <c r="E271" s="149"/>
      <c r="F271" s="149"/>
      <c r="G271" s="145">
        <f t="shared" si="30"/>
        <v>0</v>
      </c>
      <c r="H271" s="143">
        <f t="shared" si="31"/>
        <v>0</v>
      </c>
      <c r="I271" s="149"/>
      <c r="J271" s="149"/>
      <c r="K271" s="145">
        <f t="shared" si="32"/>
        <v>0</v>
      </c>
      <c r="L271" s="143">
        <f t="shared" si="33"/>
        <v>0</v>
      </c>
      <c r="M271" s="149"/>
    </row>
    <row r="272" spans="1:13" ht="11.25" hidden="1" customHeight="1">
      <c r="A272" s="147" t="s">
        <v>228</v>
      </c>
      <c r="B272" s="149"/>
      <c r="C272" s="149"/>
      <c r="D272" s="149"/>
      <c r="E272" s="149"/>
      <c r="F272" s="149"/>
      <c r="G272" s="145">
        <f t="shared" si="30"/>
        <v>0</v>
      </c>
      <c r="H272" s="143">
        <f t="shared" si="31"/>
        <v>0</v>
      </c>
      <c r="I272" s="149"/>
      <c r="J272" s="149"/>
      <c r="K272" s="145">
        <f t="shared" si="32"/>
        <v>0</v>
      </c>
      <c r="L272" s="143">
        <f t="shared" si="33"/>
        <v>0</v>
      </c>
      <c r="M272" s="149"/>
    </row>
    <row r="273" spans="1:13" ht="11.25" hidden="1" customHeight="1">
      <c r="A273" s="147" t="s">
        <v>162</v>
      </c>
      <c r="B273" s="149"/>
      <c r="C273" s="149"/>
      <c r="D273" s="149"/>
      <c r="E273" s="149"/>
      <c r="F273" s="149"/>
      <c r="G273" s="145">
        <f t="shared" si="30"/>
        <v>0</v>
      </c>
      <c r="H273" s="143">
        <f t="shared" si="31"/>
        <v>0</v>
      </c>
      <c r="I273" s="149"/>
      <c r="J273" s="149"/>
      <c r="K273" s="145">
        <f t="shared" si="32"/>
        <v>0</v>
      </c>
      <c r="L273" s="143">
        <f t="shared" si="33"/>
        <v>0</v>
      </c>
      <c r="M273" s="149"/>
    </row>
    <row r="274" spans="1:13" ht="11.25" hidden="1" customHeight="1">
      <c r="A274" s="146" t="s">
        <v>229</v>
      </c>
      <c r="B274" s="149"/>
      <c r="C274" s="149">
        <f>SUM(C275:C278)</f>
        <v>0</v>
      </c>
      <c r="D274" s="149">
        <f>SUM(D275:D278)</f>
        <v>0</v>
      </c>
      <c r="E274" s="149">
        <f>SUM(E275:E278)</f>
        <v>0</v>
      </c>
      <c r="F274" s="149">
        <f>SUM(F275:F278)</f>
        <v>0</v>
      </c>
      <c r="G274" s="145">
        <f t="shared" si="30"/>
        <v>0</v>
      </c>
      <c r="H274" s="143">
        <f t="shared" si="31"/>
        <v>0</v>
      </c>
      <c r="I274" s="149">
        <f>SUM(I275:I278)</f>
        <v>0</v>
      </c>
      <c r="J274" s="149">
        <f>SUM(J275:J278)</f>
        <v>0</v>
      </c>
      <c r="K274" s="145">
        <f t="shared" si="32"/>
        <v>0</v>
      </c>
      <c r="L274" s="143">
        <f t="shared" si="33"/>
        <v>0</v>
      </c>
      <c r="M274" s="149">
        <f>SUM(M275:M278)</f>
        <v>0</v>
      </c>
    </row>
    <row r="275" spans="1:13" ht="11.25" hidden="1" customHeight="1">
      <c r="A275" s="147" t="s">
        <v>230</v>
      </c>
      <c r="B275" s="149"/>
      <c r="C275" s="149"/>
      <c r="D275" s="149"/>
      <c r="E275" s="149"/>
      <c r="F275" s="149"/>
      <c r="G275" s="145">
        <f t="shared" si="30"/>
        <v>0</v>
      </c>
      <c r="H275" s="143">
        <f t="shared" si="31"/>
        <v>0</v>
      </c>
      <c r="I275" s="149"/>
      <c r="J275" s="149"/>
      <c r="K275" s="145">
        <f t="shared" si="32"/>
        <v>0</v>
      </c>
      <c r="L275" s="143">
        <f t="shared" si="33"/>
        <v>0</v>
      </c>
      <c r="M275" s="149"/>
    </row>
    <row r="276" spans="1:13" ht="11.25" hidden="1" customHeight="1">
      <c r="A276" s="147" t="s">
        <v>231</v>
      </c>
      <c r="B276" s="149"/>
      <c r="C276" s="149"/>
      <c r="D276" s="149"/>
      <c r="E276" s="149"/>
      <c r="F276" s="149"/>
      <c r="G276" s="145">
        <f t="shared" si="30"/>
        <v>0</v>
      </c>
      <c r="H276" s="143">
        <f t="shared" si="31"/>
        <v>0</v>
      </c>
      <c r="I276" s="149"/>
      <c r="J276" s="149"/>
      <c r="K276" s="145">
        <f t="shared" si="32"/>
        <v>0</v>
      </c>
      <c r="L276" s="143">
        <f t="shared" si="33"/>
        <v>0</v>
      </c>
      <c r="M276" s="149"/>
    </row>
    <row r="277" spans="1:13" ht="11.25" hidden="1" customHeight="1">
      <c r="A277" s="147" t="s">
        <v>232</v>
      </c>
      <c r="B277" s="149"/>
      <c r="C277" s="149"/>
      <c r="D277" s="149"/>
      <c r="E277" s="149"/>
      <c r="F277" s="149"/>
      <c r="G277" s="145">
        <f t="shared" si="30"/>
        <v>0</v>
      </c>
      <c r="H277" s="143">
        <f t="shared" si="31"/>
        <v>0</v>
      </c>
      <c r="I277" s="149"/>
      <c r="J277" s="149"/>
      <c r="K277" s="145">
        <f t="shared" si="32"/>
        <v>0</v>
      </c>
      <c r="L277" s="143">
        <f t="shared" si="33"/>
        <v>0</v>
      </c>
      <c r="M277" s="149"/>
    </row>
    <row r="278" spans="1:13" ht="11.25" hidden="1" customHeight="1">
      <c r="A278" s="147" t="s">
        <v>162</v>
      </c>
      <c r="B278" s="149"/>
      <c r="C278" s="149"/>
      <c r="D278" s="149"/>
      <c r="E278" s="149"/>
      <c r="F278" s="149"/>
      <c r="G278" s="145">
        <f t="shared" si="30"/>
        <v>0</v>
      </c>
      <c r="H278" s="143">
        <f t="shared" si="31"/>
        <v>0</v>
      </c>
      <c r="I278" s="149"/>
      <c r="J278" s="149"/>
      <c r="K278" s="145">
        <f t="shared" si="32"/>
        <v>0</v>
      </c>
      <c r="L278" s="143">
        <f t="shared" si="33"/>
        <v>0</v>
      </c>
      <c r="M278" s="149"/>
    </row>
    <row r="279" spans="1:13" ht="11.25" hidden="1" customHeight="1">
      <c r="A279" s="146" t="s">
        <v>233</v>
      </c>
      <c r="B279" s="149"/>
      <c r="C279" s="149">
        <f>SUM(C280:C282)</f>
        <v>0</v>
      </c>
      <c r="D279" s="149">
        <f>SUM(D280:D282)</f>
        <v>0</v>
      </c>
      <c r="E279" s="149">
        <f>SUM(E280:E282)</f>
        <v>0</v>
      </c>
      <c r="F279" s="149">
        <f>SUM(F280:F282)</f>
        <v>0</v>
      </c>
      <c r="G279" s="145">
        <f t="shared" si="30"/>
        <v>0</v>
      </c>
      <c r="H279" s="143">
        <f t="shared" si="31"/>
        <v>0</v>
      </c>
      <c r="I279" s="149">
        <f>SUM(I280:I282)</f>
        <v>0</v>
      </c>
      <c r="J279" s="149">
        <f>SUM(J280:J282)</f>
        <v>0</v>
      </c>
      <c r="K279" s="145">
        <f t="shared" si="32"/>
        <v>0</v>
      </c>
      <c r="L279" s="143">
        <f t="shared" si="33"/>
        <v>0</v>
      </c>
      <c r="M279" s="149">
        <f>SUM(M280:M282)</f>
        <v>0</v>
      </c>
    </row>
    <row r="280" spans="1:13" ht="11.25" hidden="1" customHeight="1">
      <c r="A280" s="147" t="s">
        <v>234</v>
      </c>
      <c r="B280" s="149"/>
      <c r="C280" s="149"/>
      <c r="D280" s="149"/>
      <c r="E280" s="149"/>
      <c r="F280" s="149"/>
      <c r="G280" s="145">
        <f t="shared" si="30"/>
        <v>0</v>
      </c>
      <c r="H280" s="143">
        <f t="shared" si="31"/>
        <v>0</v>
      </c>
      <c r="I280" s="149"/>
      <c r="J280" s="149"/>
      <c r="K280" s="145">
        <f t="shared" si="32"/>
        <v>0</v>
      </c>
      <c r="L280" s="143">
        <f t="shared" si="33"/>
        <v>0</v>
      </c>
      <c r="M280" s="149"/>
    </row>
    <row r="281" spans="1:13" ht="11.25" hidden="1" customHeight="1">
      <c r="A281" s="147" t="s">
        <v>235</v>
      </c>
      <c r="B281" s="149"/>
      <c r="C281" s="149"/>
      <c r="D281" s="149"/>
      <c r="E281" s="149"/>
      <c r="F281" s="149"/>
      <c r="G281" s="145">
        <f t="shared" si="30"/>
        <v>0</v>
      </c>
      <c r="H281" s="143">
        <f t="shared" si="31"/>
        <v>0</v>
      </c>
      <c r="I281" s="149"/>
      <c r="J281" s="149"/>
      <c r="K281" s="145">
        <f t="shared" si="32"/>
        <v>0</v>
      </c>
      <c r="L281" s="143">
        <f t="shared" si="33"/>
        <v>0</v>
      </c>
      <c r="M281" s="149"/>
    </row>
    <row r="282" spans="1:13" ht="11.25" hidden="1" customHeight="1">
      <c r="A282" s="147" t="s">
        <v>162</v>
      </c>
      <c r="B282" s="149"/>
      <c r="C282" s="149"/>
      <c r="D282" s="149"/>
      <c r="E282" s="149"/>
      <c r="F282" s="149"/>
      <c r="G282" s="145">
        <f t="shared" si="30"/>
        <v>0</v>
      </c>
      <c r="H282" s="143">
        <f t="shared" si="31"/>
        <v>0</v>
      </c>
      <c r="I282" s="149"/>
      <c r="J282" s="149"/>
      <c r="K282" s="145">
        <f t="shared" si="32"/>
        <v>0</v>
      </c>
      <c r="L282" s="143">
        <f t="shared" si="33"/>
        <v>0</v>
      </c>
      <c r="M282" s="149"/>
    </row>
    <row r="283" spans="1:13" ht="11.25" hidden="1" customHeight="1">
      <c r="A283" s="146" t="s">
        <v>236</v>
      </c>
      <c r="B283" s="149"/>
      <c r="C283" s="149">
        <f>SUM(C284:C286)</f>
        <v>0</v>
      </c>
      <c r="D283" s="149">
        <f>SUM(D284:D286)</f>
        <v>0</v>
      </c>
      <c r="E283" s="149">
        <f>SUM(E284:E286)</f>
        <v>0</v>
      </c>
      <c r="F283" s="149">
        <f>SUM(F284:F286)</f>
        <v>0</v>
      </c>
      <c r="G283" s="145">
        <f t="shared" si="30"/>
        <v>0</v>
      </c>
      <c r="H283" s="143">
        <f t="shared" si="31"/>
        <v>0</v>
      </c>
      <c r="I283" s="149">
        <f>SUM(I284:I286)</f>
        <v>0</v>
      </c>
      <c r="J283" s="149">
        <f>SUM(J284:J286)</f>
        <v>0</v>
      </c>
      <c r="K283" s="145">
        <f t="shared" si="32"/>
        <v>0</v>
      </c>
      <c r="L283" s="143">
        <f t="shared" si="33"/>
        <v>0</v>
      </c>
      <c r="M283" s="149">
        <f>SUM(M284:M286)</f>
        <v>0</v>
      </c>
    </row>
    <row r="284" spans="1:13" ht="11.25" hidden="1" customHeight="1">
      <c r="A284" s="147" t="s">
        <v>237</v>
      </c>
      <c r="B284" s="149"/>
      <c r="C284" s="149"/>
      <c r="D284" s="149"/>
      <c r="E284" s="149"/>
      <c r="F284" s="149"/>
      <c r="G284" s="145">
        <f t="shared" si="30"/>
        <v>0</v>
      </c>
      <c r="H284" s="143">
        <f t="shared" si="31"/>
        <v>0</v>
      </c>
      <c r="I284" s="149"/>
      <c r="J284" s="149"/>
      <c r="K284" s="145">
        <f t="shared" si="32"/>
        <v>0</v>
      </c>
      <c r="L284" s="143">
        <f t="shared" si="33"/>
        <v>0</v>
      </c>
      <c r="M284" s="149"/>
    </row>
    <row r="285" spans="1:13" ht="11.25" hidden="1" customHeight="1">
      <c r="A285" s="147" t="s">
        <v>238</v>
      </c>
      <c r="B285" s="149"/>
      <c r="C285" s="149"/>
      <c r="D285" s="149"/>
      <c r="E285" s="149"/>
      <c r="F285" s="149"/>
      <c r="G285" s="145">
        <f t="shared" ref="G285:G316" si="34">F285/F$181</f>
        <v>0</v>
      </c>
      <c r="H285" s="143">
        <f t="shared" ref="H285:H316" si="35">D285-F285</f>
        <v>0</v>
      </c>
      <c r="I285" s="149"/>
      <c r="J285" s="149"/>
      <c r="K285" s="145">
        <f t="shared" ref="K285:K316" si="36">J285/J$181</f>
        <v>0</v>
      </c>
      <c r="L285" s="143">
        <f t="shared" ref="L285:L316" si="37">D285-J285</f>
        <v>0</v>
      </c>
      <c r="M285" s="149"/>
    </row>
    <row r="286" spans="1:13" ht="11.25" hidden="1" customHeight="1">
      <c r="A286" s="147" t="s">
        <v>162</v>
      </c>
      <c r="B286" s="149"/>
      <c r="C286" s="149"/>
      <c r="D286" s="149"/>
      <c r="E286" s="149"/>
      <c r="F286" s="149"/>
      <c r="G286" s="145">
        <f t="shared" si="34"/>
        <v>0</v>
      </c>
      <c r="H286" s="143">
        <f t="shared" si="35"/>
        <v>0</v>
      </c>
      <c r="I286" s="149"/>
      <c r="J286" s="149"/>
      <c r="K286" s="145">
        <f t="shared" si="36"/>
        <v>0</v>
      </c>
      <c r="L286" s="143">
        <f t="shared" si="37"/>
        <v>0</v>
      </c>
      <c r="M286" s="149"/>
    </row>
    <row r="287" spans="1:13" ht="11.25" hidden="1" customHeight="1">
      <c r="A287" s="146" t="s">
        <v>239</v>
      </c>
      <c r="B287" s="149"/>
      <c r="C287" s="149">
        <f>SUM(C288:C293)</f>
        <v>0</v>
      </c>
      <c r="D287" s="149">
        <f>SUM(D288:D293)</f>
        <v>0</v>
      </c>
      <c r="E287" s="149">
        <f>SUM(E288:E293)</f>
        <v>0</v>
      </c>
      <c r="F287" s="149">
        <f>SUM(F288:F293)</f>
        <v>0</v>
      </c>
      <c r="G287" s="145">
        <f t="shared" si="34"/>
        <v>0</v>
      </c>
      <c r="H287" s="143">
        <f t="shared" si="35"/>
        <v>0</v>
      </c>
      <c r="I287" s="149">
        <f>SUM(I288:I293)</f>
        <v>0</v>
      </c>
      <c r="J287" s="149">
        <f>SUM(J288:J293)</f>
        <v>0</v>
      </c>
      <c r="K287" s="145">
        <f t="shared" si="36"/>
        <v>0</v>
      </c>
      <c r="L287" s="143">
        <f t="shared" si="37"/>
        <v>0</v>
      </c>
      <c r="M287" s="149">
        <f>SUM(M288:M293)</f>
        <v>0</v>
      </c>
    </row>
    <row r="288" spans="1:13" ht="11.25" hidden="1" customHeight="1">
      <c r="A288" s="147" t="s">
        <v>240</v>
      </c>
      <c r="B288" s="149"/>
      <c r="C288" s="149"/>
      <c r="D288" s="149"/>
      <c r="E288" s="149"/>
      <c r="F288" s="149"/>
      <c r="G288" s="145">
        <f t="shared" si="34"/>
        <v>0</v>
      </c>
      <c r="H288" s="143">
        <f t="shared" si="35"/>
        <v>0</v>
      </c>
      <c r="I288" s="149"/>
      <c r="J288" s="149"/>
      <c r="K288" s="145">
        <f t="shared" si="36"/>
        <v>0</v>
      </c>
      <c r="L288" s="143">
        <f t="shared" si="37"/>
        <v>0</v>
      </c>
      <c r="M288" s="149"/>
    </row>
    <row r="289" spans="1:13" ht="11.25" hidden="1" customHeight="1">
      <c r="A289" s="147" t="s">
        <v>241</v>
      </c>
      <c r="B289" s="149"/>
      <c r="C289" s="149"/>
      <c r="D289" s="149"/>
      <c r="E289" s="149"/>
      <c r="F289" s="149"/>
      <c r="G289" s="145">
        <f t="shared" si="34"/>
        <v>0</v>
      </c>
      <c r="H289" s="143">
        <f t="shared" si="35"/>
        <v>0</v>
      </c>
      <c r="I289" s="149"/>
      <c r="J289" s="149"/>
      <c r="K289" s="145">
        <f t="shared" si="36"/>
        <v>0</v>
      </c>
      <c r="L289" s="143">
        <f t="shared" si="37"/>
        <v>0</v>
      </c>
      <c r="M289" s="149"/>
    </row>
    <row r="290" spans="1:13" ht="11.25" hidden="1" customHeight="1">
      <c r="A290" s="147" t="s">
        <v>242</v>
      </c>
      <c r="B290" s="149"/>
      <c r="C290" s="149"/>
      <c r="D290" s="149"/>
      <c r="E290" s="149"/>
      <c r="F290" s="149"/>
      <c r="G290" s="145">
        <f t="shared" si="34"/>
        <v>0</v>
      </c>
      <c r="H290" s="143">
        <f t="shared" si="35"/>
        <v>0</v>
      </c>
      <c r="I290" s="149"/>
      <c r="J290" s="149"/>
      <c r="K290" s="145">
        <f t="shared" si="36"/>
        <v>0</v>
      </c>
      <c r="L290" s="143">
        <f t="shared" si="37"/>
        <v>0</v>
      </c>
      <c r="M290" s="149"/>
    </row>
    <row r="291" spans="1:13" ht="11.25" hidden="1" customHeight="1">
      <c r="A291" s="147" t="s">
        <v>243</v>
      </c>
      <c r="B291" s="149"/>
      <c r="C291" s="149"/>
      <c r="D291" s="149"/>
      <c r="E291" s="149"/>
      <c r="F291" s="149"/>
      <c r="G291" s="145">
        <f t="shared" si="34"/>
        <v>0</v>
      </c>
      <c r="H291" s="143">
        <f t="shared" si="35"/>
        <v>0</v>
      </c>
      <c r="I291" s="149"/>
      <c r="J291" s="149"/>
      <c r="K291" s="145">
        <f t="shared" si="36"/>
        <v>0</v>
      </c>
      <c r="L291" s="143">
        <f t="shared" si="37"/>
        <v>0</v>
      </c>
      <c r="M291" s="149"/>
    </row>
    <row r="292" spans="1:13" ht="11.25" hidden="1" customHeight="1">
      <c r="A292" s="147" t="s">
        <v>244</v>
      </c>
      <c r="B292" s="149"/>
      <c r="C292" s="149"/>
      <c r="D292" s="149"/>
      <c r="E292" s="149"/>
      <c r="F292" s="149"/>
      <c r="G292" s="145">
        <f t="shared" si="34"/>
        <v>0</v>
      </c>
      <c r="H292" s="143">
        <f t="shared" si="35"/>
        <v>0</v>
      </c>
      <c r="I292" s="149"/>
      <c r="J292" s="149"/>
      <c r="K292" s="145">
        <f t="shared" si="36"/>
        <v>0</v>
      </c>
      <c r="L292" s="143">
        <f t="shared" si="37"/>
        <v>0</v>
      </c>
      <c r="M292" s="149"/>
    </row>
    <row r="293" spans="1:13" ht="11.25" hidden="1" customHeight="1">
      <c r="A293" s="147" t="s">
        <v>162</v>
      </c>
      <c r="B293" s="149"/>
      <c r="C293" s="149"/>
      <c r="D293" s="149"/>
      <c r="E293" s="149"/>
      <c r="F293" s="149"/>
      <c r="G293" s="145">
        <f t="shared" si="34"/>
        <v>0</v>
      </c>
      <c r="H293" s="143">
        <f t="shared" si="35"/>
        <v>0</v>
      </c>
      <c r="I293" s="149"/>
      <c r="J293" s="149"/>
      <c r="K293" s="145">
        <f t="shared" si="36"/>
        <v>0</v>
      </c>
      <c r="L293" s="143">
        <f t="shared" si="37"/>
        <v>0</v>
      </c>
      <c r="M293" s="149"/>
    </row>
    <row r="294" spans="1:13" ht="11.25" hidden="1" customHeight="1">
      <c r="A294" s="146" t="s">
        <v>245</v>
      </c>
      <c r="B294" s="149"/>
      <c r="C294" s="149">
        <f>SUM(C295:C298)</f>
        <v>0</v>
      </c>
      <c r="D294" s="149">
        <f>SUM(D295:D298)</f>
        <v>0</v>
      </c>
      <c r="E294" s="149">
        <f>SUM(E295:E298)</f>
        <v>0</v>
      </c>
      <c r="F294" s="149">
        <f>SUM(F295:F298)</f>
        <v>0</v>
      </c>
      <c r="G294" s="145">
        <f t="shared" si="34"/>
        <v>0</v>
      </c>
      <c r="H294" s="143">
        <f t="shared" si="35"/>
        <v>0</v>
      </c>
      <c r="I294" s="149">
        <f>SUM(I295:I298)</f>
        <v>0</v>
      </c>
      <c r="J294" s="149">
        <f>SUM(J295:J298)</f>
        <v>0</v>
      </c>
      <c r="K294" s="145">
        <f t="shared" si="36"/>
        <v>0</v>
      </c>
      <c r="L294" s="143">
        <f t="shared" si="37"/>
        <v>0</v>
      </c>
      <c r="M294" s="149">
        <f>SUM(M295:M298)</f>
        <v>0</v>
      </c>
    </row>
    <row r="295" spans="1:13" ht="11.25" hidden="1" customHeight="1">
      <c r="A295" s="147" t="s">
        <v>246</v>
      </c>
      <c r="B295" s="149"/>
      <c r="C295" s="149"/>
      <c r="D295" s="149"/>
      <c r="E295" s="149"/>
      <c r="F295" s="149"/>
      <c r="G295" s="145">
        <f t="shared" si="34"/>
        <v>0</v>
      </c>
      <c r="H295" s="143">
        <f t="shared" si="35"/>
        <v>0</v>
      </c>
      <c r="I295" s="149"/>
      <c r="J295" s="149"/>
      <c r="K295" s="145">
        <f t="shared" si="36"/>
        <v>0</v>
      </c>
      <c r="L295" s="143">
        <f t="shared" si="37"/>
        <v>0</v>
      </c>
      <c r="M295" s="149"/>
    </row>
    <row r="296" spans="1:13" ht="11.25" hidden="1" customHeight="1">
      <c r="A296" s="147" t="s">
        <v>247</v>
      </c>
      <c r="B296" s="149"/>
      <c r="C296" s="149"/>
      <c r="D296" s="149"/>
      <c r="E296" s="149"/>
      <c r="F296" s="149"/>
      <c r="G296" s="145">
        <f t="shared" si="34"/>
        <v>0</v>
      </c>
      <c r="H296" s="143">
        <f t="shared" si="35"/>
        <v>0</v>
      </c>
      <c r="I296" s="149"/>
      <c r="J296" s="149"/>
      <c r="K296" s="145">
        <f t="shared" si="36"/>
        <v>0</v>
      </c>
      <c r="L296" s="143">
        <f t="shared" si="37"/>
        <v>0</v>
      </c>
      <c r="M296" s="149"/>
    </row>
    <row r="297" spans="1:13" ht="11.25" hidden="1" customHeight="1">
      <c r="A297" s="147" t="s">
        <v>248</v>
      </c>
      <c r="B297" s="149"/>
      <c r="C297" s="149"/>
      <c r="D297" s="149"/>
      <c r="E297" s="149"/>
      <c r="F297" s="149"/>
      <c r="G297" s="145">
        <f t="shared" si="34"/>
        <v>0</v>
      </c>
      <c r="H297" s="143">
        <f t="shared" si="35"/>
        <v>0</v>
      </c>
      <c r="I297" s="149"/>
      <c r="J297" s="149"/>
      <c r="K297" s="145">
        <f t="shared" si="36"/>
        <v>0</v>
      </c>
      <c r="L297" s="143">
        <f t="shared" si="37"/>
        <v>0</v>
      </c>
      <c r="M297" s="149"/>
    </row>
    <row r="298" spans="1:13" ht="11.25" hidden="1" customHeight="1">
      <c r="A298" s="147" t="s">
        <v>162</v>
      </c>
      <c r="B298" s="149"/>
      <c r="C298" s="149"/>
      <c r="D298" s="149"/>
      <c r="E298" s="149"/>
      <c r="F298" s="149"/>
      <c r="G298" s="145">
        <f t="shared" si="34"/>
        <v>0</v>
      </c>
      <c r="H298" s="143">
        <f t="shared" si="35"/>
        <v>0</v>
      </c>
      <c r="I298" s="149"/>
      <c r="J298" s="149"/>
      <c r="K298" s="145">
        <f t="shared" si="36"/>
        <v>0</v>
      </c>
      <c r="L298" s="143">
        <f t="shared" si="37"/>
        <v>0</v>
      </c>
      <c r="M298" s="149"/>
    </row>
    <row r="299" spans="1:13" ht="11.25" hidden="1" customHeight="1">
      <c r="A299" s="146" t="s">
        <v>249</v>
      </c>
      <c r="B299" s="149"/>
      <c r="C299" s="149">
        <f>SUM(C300:C305)</f>
        <v>0</v>
      </c>
      <c r="D299" s="149">
        <f>SUM(D300:D305)</f>
        <v>0</v>
      </c>
      <c r="E299" s="149">
        <f>SUM(E300:E305)</f>
        <v>0</v>
      </c>
      <c r="F299" s="149">
        <f>SUM(F300:F305)</f>
        <v>0</v>
      </c>
      <c r="G299" s="145">
        <f t="shared" si="34"/>
        <v>0</v>
      </c>
      <c r="H299" s="143">
        <f t="shared" si="35"/>
        <v>0</v>
      </c>
      <c r="I299" s="149">
        <f>SUM(I300:I305)</f>
        <v>0</v>
      </c>
      <c r="J299" s="149">
        <f>SUM(J300:J305)</f>
        <v>0</v>
      </c>
      <c r="K299" s="145">
        <f t="shared" si="36"/>
        <v>0</v>
      </c>
      <c r="L299" s="143">
        <f t="shared" si="37"/>
        <v>0</v>
      </c>
      <c r="M299" s="149">
        <f>SUM(M300:M305)</f>
        <v>0</v>
      </c>
    </row>
    <row r="300" spans="1:13" ht="11.25" hidden="1" customHeight="1">
      <c r="A300" s="147" t="s">
        <v>250</v>
      </c>
      <c r="B300" s="149"/>
      <c r="C300" s="149"/>
      <c r="D300" s="149"/>
      <c r="E300" s="149"/>
      <c r="F300" s="149"/>
      <c r="G300" s="145">
        <f t="shared" si="34"/>
        <v>0</v>
      </c>
      <c r="H300" s="143">
        <f t="shared" si="35"/>
        <v>0</v>
      </c>
      <c r="I300" s="149"/>
      <c r="J300" s="149"/>
      <c r="K300" s="145">
        <f t="shared" si="36"/>
        <v>0</v>
      </c>
      <c r="L300" s="143">
        <f t="shared" si="37"/>
        <v>0</v>
      </c>
      <c r="M300" s="149"/>
    </row>
    <row r="301" spans="1:13" ht="11.25" hidden="1" customHeight="1">
      <c r="A301" s="147" t="s">
        <v>251</v>
      </c>
      <c r="B301" s="149"/>
      <c r="C301" s="149"/>
      <c r="D301" s="149"/>
      <c r="E301" s="149"/>
      <c r="F301" s="149"/>
      <c r="G301" s="145">
        <f t="shared" si="34"/>
        <v>0</v>
      </c>
      <c r="H301" s="143">
        <f t="shared" si="35"/>
        <v>0</v>
      </c>
      <c r="I301" s="149"/>
      <c r="J301" s="149"/>
      <c r="K301" s="145">
        <f t="shared" si="36"/>
        <v>0</v>
      </c>
      <c r="L301" s="143">
        <f t="shared" si="37"/>
        <v>0</v>
      </c>
      <c r="M301" s="149"/>
    </row>
    <row r="302" spans="1:13" ht="11.25" hidden="1" customHeight="1">
      <c r="A302" s="147" t="s">
        <v>252</v>
      </c>
      <c r="B302" s="149"/>
      <c r="C302" s="149"/>
      <c r="D302" s="149"/>
      <c r="E302" s="149"/>
      <c r="F302" s="149"/>
      <c r="G302" s="145">
        <f t="shared" si="34"/>
        <v>0</v>
      </c>
      <c r="H302" s="143">
        <f t="shared" si="35"/>
        <v>0</v>
      </c>
      <c r="I302" s="149"/>
      <c r="J302" s="149"/>
      <c r="K302" s="145">
        <f t="shared" si="36"/>
        <v>0</v>
      </c>
      <c r="L302" s="143">
        <f t="shared" si="37"/>
        <v>0</v>
      </c>
      <c r="M302" s="149"/>
    </row>
    <row r="303" spans="1:13" ht="11.25" hidden="1" customHeight="1">
      <c r="A303" s="147" t="s">
        <v>253</v>
      </c>
      <c r="B303" s="149"/>
      <c r="C303" s="149"/>
      <c r="D303" s="149"/>
      <c r="E303" s="149"/>
      <c r="F303" s="149"/>
      <c r="G303" s="145">
        <f t="shared" si="34"/>
        <v>0</v>
      </c>
      <c r="H303" s="143">
        <f t="shared" si="35"/>
        <v>0</v>
      </c>
      <c r="I303" s="149"/>
      <c r="J303" s="149"/>
      <c r="K303" s="145">
        <f t="shared" si="36"/>
        <v>0</v>
      </c>
      <c r="L303" s="143">
        <f t="shared" si="37"/>
        <v>0</v>
      </c>
      <c r="M303" s="149"/>
    </row>
    <row r="304" spans="1:13" ht="11.25" hidden="1" customHeight="1">
      <c r="A304" s="147" t="s">
        <v>254</v>
      </c>
      <c r="B304" s="149"/>
      <c r="C304" s="149"/>
      <c r="D304" s="149"/>
      <c r="E304" s="149"/>
      <c r="F304" s="149"/>
      <c r="G304" s="145">
        <f t="shared" si="34"/>
        <v>0</v>
      </c>
      <c r="H304" s="143">
        <f t="shared" si="35"/>
        <v>0</v>
      </c>
      <c r="I304" s="149"/>
      <c r="J304" s="149"/>
      <c r="K304" s="145">
        <f t="shared" si="36"/>
        <v>0</v>
      </c>
      <c r="L304" s="143">
        <f t="shared" si="37"/>
        <v>0</v>
      </c>
      <c r="M304" s="149"/>
    </row>
    <row r="305" spans="1:13" ht="11.25" hidden="1" customHeight="1">
      <c r="A305" s="147" t="s">
        <v>162</v>
      </c>
      <c r="B305" s="149"/>
      <c r="C305" s="149"/>
      <c r="D305" s="149"/>
      <c r="E305" s="149"/>
      <c r="F305" s="149"/>
      <c r="G305" s="145">
        <f t="shared" si="34"/>
        <v>0</v>
      </c>
      <c r="H305" s="143">
        <f t="shared" si="35"/>
        <v>0</v>
      </c>
      <c r="I305" s="149"/>
      <c r="J305" s="149"/>
      <c r="K305" s="145">
        <f t="shared" si="36"/>
        <v>0</v>
      </c>
      <c r="L305" s="143">
        <f t="shared" si="37"/>
        <v>0</v>
      </c>
      <c r="M305" s="149"/>
    </row>
    <row r="306" spans="1:13" ht="11.25" hidden="1" customHeight="1">
      <c r="A306" s="146" t="s">
        <v>255</v>
      </c>
      <c r="B306" s="149"/>
      <c r="C306" s="149">
        <f>SUM(C307:C308)</f>
        <v>0</v>
      </c>
      <c r="D306" s="149">
        <f>SUM(D307:D308)</f>
        <v>0</v>
      </c>
      <c r="E306" s="149">
        <f>SUM(E307:E308)</f>
        <v>0</v>
      </c>
      <c r="F306" s="149">
        <f>SUM(F307:F308)</f>
        <v>0</v>
      </c>
      <c r="G306" s="145">
        <f t="shared" si="34"/>
        <v>0</v>
      </c>
      <c r="H306" s="143">
        <f t="shared" si="35"/>
        <v>0</v>
      </c>
      <c r="I306" s="149">
        <f>SUM(I307:I308)</f>
        <v>0</v>
      </c>
      <c r="J306" s="149">
        <f>SUM(J307:J308)</f>
        <v>0</v>
      </c>
      <c r="K306" s="145">
        <f t="shared" si="36"/>
        <v>0</v>
      </c>
      <c r="L306" s="143">
        <f t="shared" si="37"/>
        <v>0</v>
      </c>
      <c r="M306" s="149">
        <f>SUM(M307:M308)</f>
        <v>0</v>
      </c>
    </row>
    <row r="307" spans="1:13" ht="11.25" hidden="1" customHeight="1">
      <c r="A307" s="147" t="s">
        <v>256</v>
      </c>
      <c r="B307" s="149"/>
      <c r="C307" s="149"/>
      <c r="D307" s="149"/>
      <c r="E307" s="149"/>
      <c r="F307" s="149"/>
      <c r="G307" s="145">
        <f t="shared" si="34"/>
        <v>0</v>
      </c>
      <c r="H307" s="143">
        <f t="shared" si="35"/>
        <v>0</v>
      </c>
      <c r="I307" s="149"/>
      <c r="J307" s="149"/>
      <c r="K307" s="145">
        <f t="shared" si="36"/>
        <v>0</v>
      </c>
      <c r="L307" s="143">
        <f t="shared" si="37"/>
        <v>0</v>
      </c>
      <c r="M307" s="149"/>
    </row>
    <row r="308" spans="1:13" ht="11.25" hidden="1" customHeight="1">
      <c r="A308" s="147" t="s">
        <v>257</v>
      </c>
      <c r="B308" s="149"/>
      <c r="C308" s="149"/>
      <c r="D308" s="149"/>
      <c r="E308" s="149"/>
      <c r="F308" s="149"/>
      <c r="G308" s="145">
        <f t="shared" si="34"/>
        <v>0</v>
      </c>
      <c r="H308" s="143">
        <f t="shared" si="35"/>
        <v>0</v>
      </c>
      <c r="I308" s="149"/>
      <c r="J308" s="149"/>
      <c r="K308" s="145">
        <f t="shared" si="36"/>
        <v>0</v>
      </c>
      <c r="L308" s="143">
        <f t="shared" si="37"/>
        <v>0</v>
      </c>
      <c r="M308" s="149"/>
    </row>
    <row r="309" spans="1:13" ht="11.25" hidden="1" customHeight="1">
      <c r="A309" s="146" t="s">
        <v>258</v>
      </c>
      <c r="B309" s="149"/>
      <c r="C309" s="149">
        <f>SUM(C310:C315)</f>
        <v>0</v>
      </c>
      <c r="D309" s="149">
        <f>SUM(D310:D315)</f>
        <v>0</v>
      </c>
      <c r="E309" s="149">
        <f>SUM(E310:E315)</f>
        <v>0</v>
      </c>
      <c r="F309" s="149">
        <f>SUM(F310:F315)</f>
        <v>0</v>
      </c>
      <c r="G309" s="145">
        <f t="shared" si="34"/>
        <v>0</v>
      </c>
      <c r="H309" s="143">
        <f t="shared" si="35"/>
        <v>0</v>
      </c>
      <c r="I309" s="149">
        <f>SUM(I310:I315)</f>
        <v>0</v>
      </c>
      <c r="J309" s="149">
        <f>SUM(J310:J315)</f>
        <v>0</v>
      </c>
      <c r="K309" s="145">
        <f t="shared" si="36"/>
        <v>0</v>
      </c>
      <c r="L309" s="143">
        <f t="shared" si="37"/>
        <v>0</v>
      </c>
      <c r="M309" s="149">
        <f>SUM(M310:M315)</f>
        <v>0</v>
      </c>
    </row>
    <row r="310" spans="1:13" ht="11.25" hidden="1" customHeight="1">
      <c r="A310" s="147" t="s">
        <v>259</v>
      </c>
      <c r="B310" s="149"/>
      <c r="C310" s="149"/>
      <c r="D310" s="149"/>
      <c r="E310" s="149"/>
      <c r="F310" s="149"/>
      <c r="G310" s="145">
        <f t="shared" si="34"/>
        <v>0</v>
      </c>
      <c r="H310" s="143">
        <f t="shared" si="35"/>
        <v>0</v>
      </c>
      <c r="I310" s="149"/>
      <c r="J310" s="149"/>
      <c r="K310" s="145">
        <f t="shared" si="36"/>
        <v>0</v>
      </c>
      <c r="L310" s="143">
        <f t="shared" si="37"/>
        <v>0</v>
      </c>
      <c r="M310" s="149"/>
    </row>
    <row r="311" spans="1:13" ht="11.25" hidden="1" customHeight="1">
      <c r="A311" s="147" t="s">
        <v>260</v>
      </c>
      <c r="B311" s="149"/>
      <c r="C311" s="149"/>
      <c r="D311" s="149"/>
      <c r="E311" s="149"/>
      <c r="F311" s="149"/>
      <c r="G311" s="145">
        <f t="shared" si="34"/>
        <v>0</v>
      </c>
      <c r="H311" s="143">
        <f t="shared" si="35"/>
        <v>0</v>
      </c>
      <c r="I311" s="149"/>
      <c r="J311" s="149"/>
      <c r="K311" s="145">
        <f t="shared" si="36"/>
        <v>0</v>
      </c>
      <c r="L311" s="143">
        <f t="shared" si="37"/>
        <v>0</v>
      </c>
      <c r="M311" s="149"/>
    </row>
    <row r="312" spans="1:13" ht="11.25" hidden="1" customHeight="1">
      <c r="A312" s="147" t="s">
        <v>261</v>
      </c>
      <c r="B312" s="149"/>
      <c r="C312" s="149"/>
      <c r="D312" s="149"/>
      <c r="E312" s="149"/>
      <c r="F312" s="149"/>
      <c r="G312" s="145">
        <f t="shared" si="34"/>
        <v>0</v>
      </c>
      <c r="H312" s="143">
        <f t="shared" si="35"/>
        <v>0</v>
      </c>
      <c r="I312" s="149"/>
      <c r="J312" s="149"/>
      <c r="K312" s="145">
        <f t="shared" si="36"/>
        <v>0</v>
      </c>
      <c r="L312" s="143">
        <f t="shared" si="37"/>
        <v>0</v>
      </c>
      <c r="M312" s="149"/>
    </row>
    <row r="313" spans="1:13" ht="11.25" hidden="1" customHeight="1">
      <c r="A313" s="147" t="s">
        <v>262</v>
      </c>
      <c r="B313" s="149"/>
      <c r="C313" s="149"/>
      <c r="D313" s="149"/>
      <c r="E313" s="149"/>
      <c r="F313" s="149"/>
      <c r="G313" s="145">
        <f t="shared" si="34"/>
        <v>0</v>
      </c>
      <c r="H313" s="143">
        <f t="shared" si="35"/>
        <v>0</v>
      </c>
      <c r="I313" s="149"/>
      <c r="J313" s="149"/>
      <c r="K313" s="145">
        <f t="shared" si="36"/>
        <v>0</v>
      </c>
      <c r="L313" s="143">
        <f t="shared" si="37"/>
        <v>0</v>
      </c>
      <c r="M313" s="149"/>
    </row>
    <row r="314" spans="1:13" ht="11.25" hidden="1" customHeight="1">
      <c r="A314" s="147" t="s">
        <v>263</v>
      </c>
      <c r="B314" s="149"/>
      <c r="C314" s="149"/>
      <c r="D314" s="149"/>
      <c r="E314" s="149"/>
      <c r="F314" s="149"/>
      <c r="G314" s="145">
        <f t="shared" si="34"/>
        <v>0</v>
      </c>
      <c r="H314" s="143">
        <f t="shared" si="35"/>
        <v>0</v>
      </c>
      <c r="I314" s="149"/>
      <c r="J314" s="149"/>
      <c r="K314" s="145">
        <f t="shared" si="36"/>
        <v>0</v>
      </c>
      <c r="L314" s="143">
        <f t="shared" si="37"/>
        <v>0</v>
      </c>
      <c r="M314" s="149"/>
    </row>
    <row r="315" spans="1:13" ht="11.25" hidden="1" customHeight="1">
      <c r="A315" s="147" t="s">
        <v>162</v>
      </c>
      <c r="B315" s="149"/>
      <c r="C315" s="149"/>
      <c r="D315" s="149"/>
      <c r="E315" s="149"/>
      <c r="F315" s="149"/>
      <c r="G315" s="145">
        <f t="shared" si="34"/>
        <v>0</v>
      </c>
      <c r="H315" s="143">
        <f t="shared" si="35"/>
        <v>0</v>
      </c>
      <c r="I315" s="149"/>
      <c r="J315" s="149"/>
      <c r="K315" s="145">
        <f t="shared" si="36"/>
        <v>0</v>
      </c>
      <c r="L315" s="143">
        <f t="shared" si="37"/>
        <v>0</v>
      </c>
      <c r="M315" s="149"/>
    </row>
    <row r="316" spans="1:13" ht="11.25" hidden="1" customHeight="1">
      <c r="A316" s="146" t="s">
        <v>264</v>
      </c>
      <c r="B316" s="149"/>
      <c r="C316" s="149">
        <f>SUM(C317:C322)</f>
        <v>0</v>
      </c>
      <c r="D316" s="149">
        <f>SUM(D317:D322)</f>
        <v>0</v>
      </c>
      <c r="E316" s="149">
        <f>SUM(E317:E322)</f>
        <v>0</v>
      </c>
      <c r="F316" s="149">
        <f>SUM(F317:F322)</f>
        <v>0</v>
      </c>
      <c r="G316" s="145">
        <f t="shared" si="34"/>
        <v>0</v>
      </c>
      <c r="H316" s="143">
        <f t="shared" si="35"/>
        <v>0</v>
      </c>
      <c r="I316" s="149">
        <f>SUM(I317:I322)</f>
        <v>0</v>
      </c>
      <c r="J316" s="149">
        <f>SUM(J317:J322)</f>
        <v>0</v>
      </c>
      <c r="K316" s="145">
        <f t="shared" si="36"/>
        <v>0</v>
      </c>
      <c r="L316" s="143">
        <f t="shared" si="37"/>
        <v>0</v>
      </c>
      <c r="M316" s="149">
        <f>SUM(M317:M322)</f>
        <v>0</v>
      </c>
    </row>
    <row r="317" spans="1:13" ht="11.25" hidden="1" customHeight="1">
      <c r="A317" s="147" t="s">
        <v>265</v>
      </c>
      <c r="B317" s="149"/>
      <c r="C317" s="149"/>
      <c r="D317" s="149"/>
      <c r="E317" s="149"/>
      <c r="F317" s="149"/>
      <c r="G317" s="145">
        <f t="shared" ref="G317:G348" si="38">F317/F$181</f>
        <v>0</v>
      </c>
      <c r="H317" s="143">
        <f t="shared" ref="H317:H348" si="39">D317-F317</f>
        <v>0</v>
      </c>
      <c r="I317" s="149"/>
      <c r="J317" s="149"/>
      <c r="K317" s="145">
        <f t="shared" ref="K317:K348" si="40">J317/J$181</f>
        <v>0</v>
      </c>
      <c r="L317" s="143">
        <f t="shared" ref="L317:L348" si="41">D317-J317</f>
        <v>0</v>
      </c>
      <c r="M317" s="149"/>
    </row>
    <row r="318" spans="1:13" ht="11.25" hidden="1" customHeight="1">
      <c r="A318" s="147" t="s">
        <v>266</v>
      </c>
      <c r="B318" s="149"/>
      <c r="C318" s="149"/>
      <c r="D318" s="149"/>
      <c r="E318" s="149"/>
      <c r="F318" s="149"/>
      <c r="G318" s="145">
        <f t="shared" si="38"/>
        <v>0</v>
      </c>
      <c r="H318" s="143">
        <f t="shared" si="39"/>
        <v>0</v>
      </c>
      <c r="I318" s="149"/>
      <c r="J318" s="149"/>
      <c r="K318" s="145">
        <f t="shared" si="40"/>
        <v>0</v>
      </c>
      <c r="L318" s="143">
        <f t="shared" si="41"/>
        <v>0</v>
      </c>
      <c r="M318" s="149"/>
    </row>
    <row r="319" spans="1:13" ht="11.25" hidden="1" customHeight="1">
      <c r="A319" s="147" t="s">
        <v>267</v>
      </c>
      <c r="B319" s="149"/>
      <c r="C319" s="149"/>
      <c r="D319" s="149"/>
      <c r="E319" s="149"/>
      <c r="F319" s="149"/>
      <c r="G319" s="145">
        <f t="shared" si="38"/>
        <v>0</v>
      </c>
      <c r="H319" s="143">
        <f t="shared" si="39"/>
        <v>0</v>
      </c>
      <c r="I319" s="149"/>
      <c r="J319" s="149"/>
      <c r="K319" s="145">
        <f t="shared" si="40"/>
        <v>0</v>
      </c>
      <c r="L319" s="143">
        <f t="shared" si="41"/>
        <v>0</v>
      </c>
      <c r="M319" s="149"/>
    </row>
    <row r="320" spans="1:13" ht="11.25" hidden="1" customHeight="1">
      <c r="A320" s="147" t="s">
        <v>268</v>
      </c>
      <c r="B320" s="149"/>
      <c r="C320" s="149"/>
      <c r="D320" s="149"/>
      <c r="E320" s="149"/>
      <c r="F320" s="149"/>
      <c r="G320" s="145">
        <f t="shared" si="38"/>
        <v>0</v>
      </c>
      <c r="H320" s="143">
        <f t="shared" si="39"/>
        <v>0</v>
      </c>
      <c r="I320" s="149"/>
      <c r="J320" s="149"/>
      <c r="K320" s="145">
        <f t="shared" si="40"/>
        <v>0</v>
      </c>
      <c r="L320" s="143">
        <f t="shared" si="41"/>
        <v>0</v>
      </c>
      <c r="M320" s="149"/>
    </row>
    <row r="321" spans="1:13" ht="11.25" hidden="1" customHeight="1">
      <c r="A321" s="147" t="s">
        <v>269</v>
      </c>
      <c r="B321" s="149"/>
      <c r="C321" s="149"/>
      <c r="D321" s="149"/>
      <c r="E321" s="149"/>
      <c r="F321" s="149"/>
      <c r="G321" s="145">
        <f t="shared" si="38"/>
        <v>0</v>
      </c>
      <c r="H321" s="143">
        <f t="shared" si="39"/>
        <v>0</v>
      </c>
      <c r="I321" s="149"/>
      <c r="J321" s="149"/>
      <c r="K321" s="145">
        <f t="shared" si="40"/>
        <v>0</v>
      </c>
      <c r="L321" s="143">
        <f t="shared" si="41"/>
        <v>0</v>
      </c>
      <c r="M321" s="149"/>
    </row>
    <row r="322" spans="1:13" ht="11.25" hidden="1" customHeight="1">
      <c r="A322" s="147" t="s">
        <v>162</v>
      </c>
      <c r="B322" s="149"/>
      <c r="C322" s="149"/>
      <c r="D322" s="149"/>
      <c r="E322" s="149"/>
      <c r="F322" s="149"/>
      <c r="G322" s="145">
        <f t="shared" si="38"/>
        <v>0</v>
      </c>
      <c r="H322" s="143">
        <f t="shared" si="39"/>
        <v>0</v>
      </c>
      <c r="I322" s="149"/>
      <c r="J322" s="149"/>
      <c r="K322" s="145">
        <f t="shared" si="40"/>
        <v>0</v>
      </c>
      <c r="L322" s="143">
        <f t="shared" si="41"/>
        <v>0</v>
      </c>
      <c r="M322" s="149"/>
    </row>
    <row r="323" spans="1:13" ht="11.25" hidden="1" customHeight="1">
      <c r="A323" s="146" t="s">
        <v>270</v>
      </c>
      <c r="B323" s="149"/>
      <c r="C323" s="149">
        <f>SUM(C324:C326)</f>
        <v>0</v>
      </c>
      <c r="D323" s="149">
        <f>SUM(D324:D326)</f>
        <v>0</v>
      </c>
      <c r="E323" s="149">
        <f>SUM(E324:E326)</f>
        <v>0</v>
      </c>
      <c r="F323" s="149">
        <f>SUM(F324:F326)</f>
        <v>0</v>
      </c>
      <c r="G323" s="145">
        <f t="shared" si="38"/>
        <v>0</v>
      </c>
      <c r="H323" s="143">
        <f t="shared" si="39"/>
        <v>0</v>
      </c>
      <c r="I323" s="149">
        <f>SUM(I324:I326)</f>
        <v>0</v>
      </c>
      <c r="J323" s="149">
        <f>SUM(J324:J326)</f>
        <v>0</v>
      </c>
      <c r="K323" s="145">
        <f t="shared" si="40"/>
        <v>0</v>
      </c>
      <c r="L323" s="143">
        <f t="shared" si="41"/>
        <v>0</v>
      </c>
      <c r="M323" s="149">
        <f>SUM(M324:M326)</f>
        <v>0</v>
      </c>
    </row>
    <row r="324" spans="1:13" ht="11.25" hidden="1" customHeight="1">
      <c r="A324" s="147" t="s">
        <v>271</v>
      </c>
      <c r="B324" s="149"/>
      <c r="C324" s="149"/>
      <c r="D324" s="149"/>
      <c r="E324" s="149"/>
      <c r="F324" s="149"/>
      <c r="G324" s="145">
        <f t="shared" si="38"/>
        <v>0</v>
      </c>
      <c r="H324" s="143">
        <f t="shared" si="39"/>
        <v>0</v>
      </c>
      <c r="I324" s="149"/>
      <c r="J324" s="149"/>
      <c r="K324" s="145">
        <f t="shared" si="40"/>
        <v>0</v>
      </c>
      <c r="L324" s="143">
        <f t="shared" si="41"/>
        <v>0</v>
      </c>
      <c r="M324" s="149"/>
    </row>
    <row r="325" spans="1:13" ht="11.25" hidden="1" customHeight="1">
      <c r="A325" s="147" t="s">
        <v>272</v>
      </c>
      <c r="B325" s="149"/>
      <c r="C325" s="149"/>
      <c r="D325" s="149"/>
      <c r="E325" s="149"/>
      <c r="F325" s="149"/>
      <c r="G325" s="145">
        <f t="shared" si="38"/>
        <v>0</v>
      </c>
      <c r="H325" s="143">
        <f t="shared" si="39"/>
        <v>0</v>
      </c>
      <c r="I325" s="149"/>
      <c r="J325" s="149"/>
      <c r="K325" s="145">
        <f t="shared" si="40"/>
        <v>0</v>
      </c>
      <c r="L325" s="143">
        <f t="shared" si="41"/>
        <v>0</v>
      </c>
      <c r="M325" s="149"/>
    </row>
    <row r="326" spans="1:13" ht="11.25" hidden="1" customHeight="1">
      <c r="A326" s="147" t="s">
        <v>162</v>
      </c>
      <c r="B326" s="149"/>
      <c r="C326" s="149"/>
      <c r="D326" s="149"/>
      <c r="E326" s="149"/>
      <c r="F326" s="149"/>
      <c r="G326" s="145">
        <f t="shared" si="38"/>
        <v>0</v>
      </c>
      <c r="H326" s="143">
        <f t="shared" si="39"/>
        <v>0</v>
      </c>
      <c r="I326" s="149"/>
      <c r="J326" s="149"/>
      <c r="K326" s="145">
        <f t="shared" si="40"/>
        <v>0</v>
      </c>
      <c r="L326" s="143">
        <f t="shared" si="41"/>
        <v>0</v>
      </c>
      <c r="M326" s="149"/>
    </row>
    <row r="327" spans="1:13" ht="11.25" hidden="1" customHeight="1">
      <c r="A327" s="146" t="s">
        <v>273</v>
      </c>
      <c r="B327" s="149"/>
      <c r="C327" s="149">
        <f>SUM(C328:C332)</f>
        <v>0</v>
      </c>
      <c r="D327" s="149">
        <f>SUM(D328:D332)</f>
        <v>0</v>
      </c>
      <c r="E327" s="149">
        <f>SUM(E328:E332)</f>
        <v>0</v>
      </c>
      <c r="F327" s="149">
        <f>SUM(F328:F332)</f>
        <v>0</v>
      </c>
      <c r="G327" s="145">
        <f t="shared" si="38"/>
        <v>0</v>
      </c>
      <c r="H327" s="143">
        <f t="shared" si="39"/>
        <v>0</v>
      </c>
      <c r="I327" s="149">
        <f>SUM(I328:I332)</f>
        <v>0</v>
      </c>
      <c r="J327" s="149">
        <f>SUM(J328:J332)</f>
        <v>0</v>
      </c>
      <c r="K327" s="145">
        <f t="shared" si="40"/>
        <v>0</v>
      </c>
      <c r="L327" s="143">
        <f t="shared" si="41"/>
        <v>0</v>
      </c>
      <c r="M327" s="149">
        <f>SUM(M328:M332)</f>
        <v>0</v>
      </c>
    </row>
    <row r="328" spans="1:13" ht="11.25" hidden="1" customHeight="1">
      <c r="A328" s="147" t="s">
        <v>274</v>
      </c>
      <c r="B328" s="149"/>
      <c r="C328" s="149"/>
      <c r="D328" s="149"/>
      <c r="E328" s="149"/>
      <c r="F328" s="149"/>
      <c r="G328" s="145">
        <f t="shared" si="38"/>
        <v>0</v>
      </c>
      <c r="H328" s="143">
        <f t="shared" si="39"/>
        <v>0</v>
      </c>
      <c r="I328" s="149"/>
      <c r="J328" s="149"/>
      <c r="K328" s="145">
        <f t="shared" si="40"/>
        <v>0</v>
      </c>
      <c r="L328" s="143">
        <f t="shared" si="41"/>
        <v>0</v>
      </c>
      <c r="M328" s="149"/>
    </row>
    <row r="329" spans="1:13" ht="11.25" hidden="1" customHeight="1">
      <c r="A329" s="147" t="s">
        <v>275</v>
      </c>
      <c r="B329" s="149"/>
      <c r="C329" s="149"/>
      <c r="D329" s="149"/>
      <c r="E329" s="149"/>
      <c r="F329" s="149"/>
      <c r="G329" s="145">
        <f t="shared" si="38"/>
        <v>0</v>
      </c>
      <c r="H329" s="143">
        <f t="shared" si="39"/>
        <v>0</v>
      </c>
      <c r="I329" s="149"/>
      <c r="J329" s="149"/>
      <c r="K329" s="145">
        <f t="shared" si="40"/>
        <v>0</v>
      </c>
      <c r="L329" s="143">
        <f t="shared" si="41"/>
        <v>0</v>
      </c>
      <c r="M329" s="149"/>
    </row>
    <row r="330" spans="1:13" ht="11.25" hidden="1" customHeight="1">
      <c r="A330" s="147" t="s">
        <v>276</v>
      </c>
      <c r="B330" s="149"/>
      <c r="C330" s="149"/>
      <c r="D330" s="149"/>
      <c r="E330" s="149"/>
      <c r="F330" s="149"/>
      <c r="G330" s="145">
        <f t="shared" si="38"/>
        <v>0</v>
      </c>
      <c r="H330" s="143">
        <f t="shared" si="39"/>
        <v>0</v>
      </c>
      <c r="I330" s="149"/>
      <c r="J330" s="149"/>
      <c r="K330" s="145">
        <f t="shared" si="40"/>
        <v>0</v>
      </c>
      <c r="L330" s="143">
        <f t="shared" si="41"/>
        <v>0</v>
      </c>
      <c r="M330" s="149"/>
    </row>
    <row r="331" spans="1:13" ht="11.25" hidden="1" customHeight="1">
      <c r="A331" s="147" t="s">
        <v>277</v>
      </c>
      <c r="B331" s="149"/>
      <c r="C331" s="149"/>
      <c r="D331" s="149"/>
      <c r="E331" s="149"/>
      <c r="F331" s="149"/>
      <c r="G331" s="145">
        <f t="shared" si="38"/>
        <v>0</v>
      </c>
      <c r="H331" s="143">
        <f t="shared" si="39"/>
        <v>0</v>
      </c>
      <c r="I331" s="149"/>
      <c r="J331" s="149"/>
      <c r="K331" s="145">
        <f t="shared" si="40"/>
        <v>0</v>
      </c>
      <c r="L331" s="143">
        <f t="shared" si="41"/>
        <v>0</v>
      </c>
      <c r="M331" s="149"/>
    </row>
    <row r="332" spans="1:13" ht="11.25" hidden="1" customHeight="1">
      <c r="A332" s="147" t="s">
        <v>162</v>
      </c>
      <c r="B332" s="149"/>
      <c r="C332" s="149"/>
      <c r="D332" s="149"/>
      <c r="E332" s="149"/>
      <c r="F332" s="149"/>
      <c r="G332" s="145">
        <f t="shared" si="38"/>
        <v>0</v>
      </c>
      <c r="H332" s="143">
        <f t="shared" si="39"/>
        <v>0</v>
      </c>
      <c r="I332" s="149"/>
      <c r="J332" s="149"/>
      <c r="K332" s="145">
        <f t="shared" si="40"/>
        <v>0</v>
      </c>
      <c r="L332" s="143">
        <f t="shared" si="41"/>
        <v>0</v>
      </c>
      <c r="M332" s="149"/>
    </row>
    <row r="333" spans="1:13" ht="11.25" hidden="1" customHeight="1">
      <c r="A333" s="146" t="s">
        <v>278</v>
      </c>
      <c r="B333" s="149"/>
      <c r="C333" s="149">
        <f>SUM(C334:C339)</f>
        <v>0</v>
      </c>
      <c r="D333" s="149">
        <f>SUM(D334:D339)</f>
        <v>0</v>
      </c>
      <c r="E333" s="149">
        <f>SUM(E334:E339)</f>
        <v>0</v>
      </c>
      <c r="F333" s="149">
        <f>SUM(F334:F339)</f>
        <v>0</v>
      </c>
      <c r="G333" s="145">
        <f t="shared" si="38"/>
        <v>0</v>
      </c>
      <c r="H333" s="143">
        <f t="shared" si="39"/>
        <v>0</v>
      </c>
      <c r="I333" s="149">
        <f>SUM(I334:I339)</f>
        <v>0</v>
      </c>
      <c r="J333" s="149">
        <f>SUM(J334:J339)</f>
        <v>0</v>
      </c>
      <c r="K333" s="145">
        <f t="shared" si="40"/>
        <v>0</v>
      </c>
      <c r="L333" s="143">
        <f t="shared" si="41"/>
        <v>0</v>
      </c>
      <c r="M333" s="149">
        <f>SUM(M334:M339)</f>
        <v>0</v>
      </c>
    </row>
    <row r="334" spans="1:13" ht="11.25" hidden="1" customHeight="1">
      <c r="A334" s="147" t="s">
        <v>279</v>
      </c>
      <c r="B334" s="149"/>
      <c r="C334" s="149"/>
      <c r="D334" s="149"/>
      <c r="E334" s="149"/>
      <c r="F334" s="149"/>
      <c r="G334" s="145">
        <f t="shared" si="38"/>
        <v>0</v>
      </c>
      <c r="H334" s="143">
        <f t="shared" si="39"/>
        <v>0</v>
      </c>
      <c r="I334" s="149"/>
      <c r="J334" s="149"/>
      <c r="K334" s="145">
        <f t="shared" si="40"/>
        <v>0</v>
      </c>
      <c r="L334" s="143">
        <f t="shared" si="41"/>
        <v>0</v>
      </c>
      <c r="M334" s="149"/>
    </row>
    <row r="335" spans="1:13" ht="11.25" hidden="1" customHeight="1">
      <c r="A335" s="147" t="s">
        <v>280</v>
      </c>
      <c r="B335" s="149"/>
      <c r="C335" s="149"/>
      <c r="D335" s="149"/>
      <c r="E335" s="149"/>
      <c r="F335" s="149"/>
      <c r="G335" s="145">
        <f t="shared" si="38"/>
        <v>0</v>
      </c>
      <c r="H335" s="143">
        <f t="shared" si="39"/>
        <v>0</v>
      </c>
      <c r="I335" s="149"/>
      <c r="J335" s="149"/>
      <c r="K335" s="145">
        <f t="shared" si="40"/>
        <v>0</v>
      </c>
      <c r="L335" s="143">
        <f t="shared" si="41"/>
        <v>0</v>
      </c>
      <c r="M335" s="149"/>
    </row>
    <row r="336" spans="1:13" ht="11.25" hidden="1" customHeight="1">
      <c r="A336" s="147" t="s">
        <v>281</v>
      </c>
      <c r="B336" s="149"/>
      <c r="C336" s="149"/>
      <c r="D336" s="149"/>
      <c r="E336" s="149"/>
      <c r="F336" s="149"/>
      <c r="G336" s="145">
        <f t="shared" si="38"/>
        <v>0</v>
      </c>
      <c r="H336" s="143">
        <f t="shared" si="39"/>
        <v>0</v>
      </c>
      <c r="I336" s="149"/>
      <c r="J336" s="149"/>
      <c r="K336" s="145">
        <f t="shared" si="40"/>
        <v>0</v>
      </c>
      <c r="L336" s="143">
        <f t="shared" si="41"/>
        <v>0</v>
      </c>
      <c r="M336" s="149"/>
    </row>
    <row r="337" spans="1:13" ht="11.25" hidden="1" customHeight="1">
      <c r="A337" s="147" t="s">
        <v>282</v>
      </c>
      <c r="B337" s="149"/>
      <c r="C337" s="149"/>
      <c r="D337" s="149"/>
      <c r="E337" s="149"/>
      <c r="F337" s="149"/>
      <c r="G337" s="145">
        <f t="shared" si="38"/>
        <v>0</v>
      </c>
      <c r="H337" s="143">
        <f t="shared" si="39"/>
        <v>0</v>
      </c>
      <c r="I337" s="149"/>
      <c r="J337" s="149"/>
      <c r="K337" s="145">
        <f t="shared" si="40"/>
        <v>0</v>
      </c>
      <c r="L337" s="143">
        <f t="shared" si="41"/>
        <v>0</v>
      </c>
      <c r="M337" s="149"/>
    </row>
    <row r="338" spans="1:13" ht="11.25" hidden="1" customHeight="1">
      <c r="A338" s="147" t="s">
        <v>283</v>
      </c>
      <c r="B338" s="149"/>
      <c r="C338" s="149"/>
      <c r="D338" s="149"/>
      <c r="E338" s="149"/>
      <c r="F338" s="149"/>
      <c r="G338" s="145">
        <f t="shared" si="38"/>
        <v>0</v>
      </c>
      <c r="H338" s="143">
        <f t="shared" si="39"/>
        <v>0</v>
      </c>
      <c r="I338" s="149"/>
      <c r="J338" s="149"/>
      <c r="K338" s="145">
        <f t="shared" si="40"/>
        <v>0</v>
      </c>
      <c r="L338" s="143">
        <f t="shared" si="41"/>
        <v>0</v>
      </c>
      <c r="M338" s="149"/>
    </row>
    <row r="339" spans="1:13" ht="11.25" hidden="1" customHeight="1">
      <c r="A339" s="147" t="s">
        <v>162</v>
      </c>
      <c r="B339" s="149"/>
      <c r="C339" s="149"/>
      <c r="D339" s="149"/>
      <c r="E339" s="149"/>
      <c r="F339" s="149"/>
      <c r="G339" s="145">
        <f t="shared" si="38"/>
        <v>0</v>
      </c>
      <c r="H339" s="143">
        <f t="shared" si="39"/>
        <v>0</v>
      </c>
      <c r="I339" s="149"/>
      <c r="J339" s="149"/>
      <c r="K339" s="145">
        <f t="shared" si="40"/>
        <v>0</v>
      </c>
      <c r="L339" s="143">
        <f t="shared" si="41"/>
        <v>0</v>
      </c>
      <c r="M339" s="149"/>
    </row>
    <row r="340" spans="1:13" ht="11.25" hidden="1" customHeight="1">
      <c r="A340" s="146" t="s">
        <v>284</v>
      </c>
      <c r="B340" s="149"/>
      <c r="C340" s="149">
        <f>SUM(C341:C344)</f>
        <v>0</v>
      </c>
      <c r="D340" s="149">
        <f>SUM(D341:D344)</f>
        <v>0</v>
      </c>
      <c r="E340" s="149">
        <f>SUM(E341:E344)</f>
        <v>0</v>
      </c>
      <c r="F340" s="149">
        <f>SUM(F341:F344)</f>
        <v>0</v>
      </c>
      <c r="G340" s="145">
        <f t="shared" si="38"/>
        <v>0</v>
      </c>
      <c r="H340" s="143">
        <f t="shared" si="39"/>
        <v>0</v>
      </c>
      <c r="I340" s="149">
        <f>SUM(I341:I344)</f>
        <v>0</v>
      </c>
      <c r="J340" s="149">
        <f>SUM(J341:J344)</f>
        <v>0</v>
      </c>
      <c r="K340" s="145">
        <f t="shared" si="40"/>
        <v>0</v>
      </c>
      <c r="L340" s="143">
        <f t="shared" si="41"/>
        <v>0</v>
      </c>
      <c r="M340" s="149">
        <f>SUM(M341:M344)</f>
        <v>0</v>
      </c>
    </row>
    <row r="341" spans="1:13" ht="11.25" hidden="1" customHeight="1">
      <c r="A341" s="147" t="s">
        <v>285</v>
      </c>
      <c r="B341" s="149"/>
      <c r="C341" s="149"/>
      <c r="D341" s="149"/>
      <c r="E341" s="149"/>
      <c r="F341" s="149"/>
      <c r="G341" s="145">
        <f t="shared" si="38"/>
        <v>0</v>
      </c>
      <c r="H341" s="143">
        <f t="shared" si="39"/>
        <v>0</v>
      </c>
      <c r="I341" s="149"/>
      <c r="J341" s="149"/>
      <c r="K341" s="145">
        <f t="shared" si="40"/>
        <v>0</v>
      </c>
      <c r="L341" s="143">
        <f t="shared" si="41"/>
        <v>0</v>
      </c>
      <c r="M341" s="149"/>
    </row>
    <row r="342" spans="1:13" ht="11.25" hidden="1" customHeight="1">
      <c r="A342" s="147" t="s">
        <v>286</v>
      </c>
      <c r="B342" s="149"/>
      <c r="C342" s="149"/>
      <c r="D342" s="149"/>
      <c r="E342" s="149"/>
      <c r="F342" s="149"/>
      <c r="G342" s="145">
        <f t="shared" si="38"/>
        <v>0</v>
      </c>
      <c r="H342" s="143">
        <f t="shared" si="39"/>
        <v>0</v>
      </c>
      <c r="I342" s="149"/>
      <c r="J342" s="149"/>
      <c r="K342" s="145">
        <f t="shared" si="40"/>
        <v>0</v>
      </c>
      <c r="L342" s="143">
        <f t="shared" si="41"/>
        <v>0</v>
      </c>
      <c r="M342" s="149"/>
    </row>
    <row r="343" spans="1:13" ht="11.25" hidden="1" customHeight="1">
      <c r="A343" s="147" t="s">
        <v>287</v>
      </c>
      <c r="B343" s="149"/>
      <c r="C343" s="149"/>
      <c r="D343" s="149"/>
      <c r="E343" s="149"/>
      <c r="F343" s="149"/>
      <c r="G343" s="145">
        <f t="shared" si="38"/>
        <v>0</v>
      </c>
      <c r="H343" s="143">
        <f t="shared" si="39"/>
        <v>0</v>
      </c>
      <c r="I343" s="149"/>
      <c r="J343" s="149"/>
      <c r="K343" s="145">
        <f t="shared" si="40"/>
        <v>0</v>
      </c>
      <c r="L343" s="143">
        <f t="shared" si="41"/>
        <v>0</v>
      </c>
      <c r="M343" s="149"/>
    </row>
    <row r="344" spans="1:13" ht="11.25" hidden="1" customHeight="1">
      <c r="A344" s="147" t="s">
        <v>162</v>
      </c>
      <c r="B344" s="149"/>
      <c r="C344" s="149"/>
      <c r="D344" s="149"/>
      <c r="E344" s="149"/>
      <c r="F344" s="149"/>
      <c r="G344" s="145">
        <f t="shared" si="38"/>
        <v>0</v>
      </c>
      <c r="H344" s="143">
        <f t="shared" si="39"/>
        <v>0</v>
      </c>
      <c r="I344" s="149"/>
      <c r="J344" s="149"/>
      <c r="K344" s="145">
        <f t="shared" si="40"/>
        <v>0</v>
      </c>
      <c r="L344" s="143">
        <f t="shared" si="41"/>
        <v>0</v>
      </c>
      <c r="M344" s="149"/>
    </row>
    <row r="345" spans="1:13" ht="11.25" hidden="1" customHeight="1">
      <c r="A345" s="146" t="s">
        <v>288</v>
      </c>
      <c r="B345" s="149"/>
      <c r="C345" s="149">
        <f>SUM(C346:C353)</f>
        <v>0</v>
      </c>
      <c r="D345" s="149">
        <f>SUM(D346:D353)</f>
        <v>0</v>
      </c>
      <c r="E345" s="149">
        <f>SUM(E346:E353)</f>
        <v>0</v>
      </c>
      <c r="F345" s="149">
        <f>SUM(F346:F353)</f>
        <v>0</v>
      </c>
      <c r="G345" s="145">
        <f t="shared" si="38"/>
        <v>0</v>
      </c>
      <c r="H345" s="143">
        <f t="shared" si="39"/>
        <v>0</v>
      </c>
      <c r="I345" s="149">
        <f>SUM(I346:I353)</f>
        <v>0</v>
      </c>
      <c r="J345" s="149">
        <f>SUM(J346:J353)</f>
        <v>0</v>
      </c>
      <c r="K345" s="145">
        <f t="shared" si="40"/>
        <v>0</v>
      </c>
      <c r="L345" s="143">
        <f t="shared" si="41"/>
        <v>0</v>
      </c>
      <c r="M345" s="149">
        <f>SUM(M346:M353)</f>
        <v>0</v>
      </c>
    </row>
    <row r="346" spans="1:13" ht="11.25" hidden="1" customHeight="1">
      <c r="A346" s="147" t="s">
        <v>289</v>
      </c>
      <c r="B346" s="149"/>
      <c r="C346" s="149"/>
      <c r="D346" s="149"/>
      <c r="E346" s="149"/>
      <c r="F346" s="149"/>
      <c r="G346" s="145">
        <f t="shared" si="38"/>
        <v>0</v>
      </c>
      <c r="H346" s="143">
        <f t="shared" si="39"/>
        <v>0</v>
      </c>
      <c r="I346" s="149"/>
      <c r="J346" s="149"/>
      <c r="K346" s="145">
        <f t="shared" si="40"/>
        <v>0</v>
      </c>
      <c r="L346" s="143">
        <f t="shared" si="41"/>
        <v>0</v>
      </c>
      <c r="M346" s="149"/>
    </row>
    <row r="347" spans="1:13" ht="11.25" hidden="1" customHeight="1">
      <c r="A347" s="147" t="s">
        <v>290</v>
      </c>
      <c r="B347" s="149"/>
      <c r="C347" s="149"/>
      <c r="D347" s="149"/>
      <c r="E347" s="149"/>
      <c r="F347" s="149"/>
      <c r="G347" s="145">
        <f t="shared" si="38"/>
        <v>0</v>
      </c>
      <c r="H347" s="143">
        <f t="shared" si="39"/>
        <v>0</v>
      </c>
      <c r="I347" s="149"/>
      <c r="J347" s="149"/>
      <c r="K347" s="145">
        <f t="shared" si="40"/>
        <v>0</v>
      </c>
      <c r="L347" s="143">
        <f t="shared" si="41"/>
        <v>0</v>
      </c>
      <c r="M347" s="149"/>
    </row>
    <row r="348" spans="1:13" ht="11.25" hidden="1" customHeight="1">
      <c r="A348" s="147" t="s">
        <v>291</v>
      </c>
      <c r="B348" s="149"/>
      <c r="C348" s="149"/>
      <c r="D348" s="149"/>
      <c r="E348" s="149"/>
      <c r="F348" s="149"/>
      <c r="G348" s="145">
        <f t="shared" si="38"/>
        <v>0</v>
      </c>
      <c r="H348" s="143">
        <f t="shared" si="39"/>
        <v>0</v>
      </c>
      <c r="I348" s="149"/>
      <c r="J348" s="149"/>
      <c r="K348" s="145">
        <f t="shared" si="40"/>
        <v>0</v>
      </c>
      <c r="L348" s="143">
        <f t="shared" si="41"/>
        <v>0</v>
      </c>
      <c r="M348" s="149"/>
    </row>
    <row r="349" spans="1:13" ht="11.25" hidden="1" customHeight="1">
      <c r="A349" s="147" t="s">
        <v>292</v>
      </c>
      <c r="B349" s="149"/>
      <c r="C349" s="149"/>
      <c r="D349" s="149"/>
      <c r="E349" s="149"/>
      <c r="F349" s="149"/>
      <c r="G349" s="145">
        <f t="shared" ref="G349:G354" si="42">F349/F$181</f>
        <v>0</v>
      </c>
      <c r="H349" s="143">
        <f t="shared" ref="H349:H354" si="43">D349-F349</f>
        <v>0</v>
      </c>
      <c r="I349" s="149"/>
      <c r="J349" s="149"/>
      <c r="K349" s="145">
        <f t="shared" ref="K349:K354" si="44">J349/J$181</f>
        <v>0</v>
      </c>
      <c r="L349" s="143">
        <f t="shared" ref="L349:L354" si="45">D349-J349</f>
        <v>0</v>
      </c>
      <c r="M349" s="149"/>
    </row>
    <row r="350" spans="1:13" ht="11.25" hidden="1" customHeight="1">
      <c r="A350" s="147" t="s">
        <v>293</v>
      </c>
      <c r="B350" s="149"/>
      <c r="C350" s="149"/>
      <c r="D350" s="149"/>
      <c r="E350" s="149"/>
      <c r="F350" s="149"/>
      <c r="G350" s="145">
        <f t="shared" si="42"/>
        <v>0</v>
      </c>
      <c r="H350" s="143">
        <f t="shared" si="43"/>
        <v>0</v>
      </c>
      <c r="I350" s="149"/>
      <c r="J350" s="149"/>
      <c r="K350" s="145">
        <f t="shared" si="44"/>
        <v>0</v>
      </c>
      <c r="L350" s="143">
        <f t="shared" si="45"/>
        <v>0</v>
      </c>
      <c r="M350" s="149"/>
    </row>
    <row r="351" spans="1:13" ht="11.25" hidden="1" customHeight="1">
      <c r="A351" s="147" t="s">
        <v>294</v>
      </c>
      <c r="B351" s="149"/>
      <c r="C351" s="149"/>
      <c r="D351" s="149"/>
      <c r="E351" s="149"/>
      <c r="F351" s="149"/>
      <c r="G351" s="145">
        <f t="shared" si="42"/>
        <v>0</v>
      </c>
      <c r="H351" s="143">
        <f t="shared" si="43"/>
        <v>0</v>
      </c>
      <c r="I351" s="149"/>
      <c r="J351" s="149"/>
      <c r="K351" s="145">
        <f t="shared" si="44"/>
        <v>0</v>
      </c>
      <c r="L351" s="143">
        <f t="shared" si="45"/>
        <v>0</v>
      </c>
      <c r="M351" s="149"/>
    </row>
    <row r="352" spans="1:13" ht="11.25" hidden="1" customHeight="1">
      <c r="A352" s="147" t="s">
        <v>295</v>
      </c>
      <c r="B352" s="149"/>
      <c r="C352" s="149"/>
      <c r="D352" s="149"/>
      <c r="E352" s="149"/>
      <c r="F352" s="149"/>
      <c r="G352" s="145">
        <f t="shared" si="42"/>
        <v>0</v>
      </c>
      <c r="H352" s="143">
        <f t="shared" si="43"/>
        <v>0</v>
      </c>
      <c r="I352" s="149"/>
      <c r="J352" s="149"/>
      <c r="K352" s="145">
        <f t="shared" si="44"/>
        <v>0</v>
      </c>
      <c r="L352" s="143">
        <f t="shared" si="45"/>
        <v>0</v>
      </c>
      <c r="M352" s="149"/>
    </row>
    <row r="353" spans="1:13" ht="11.25" hidden="1" customHeight="1">
      <c r="A353" s="147" t="s">
        <v>162</v>
      </c>
      <c r="B353" s="149"/>
      <c r="C353" s="149"/>
      <c r="D353" s="149"/>
      <c r="E353" s="149"/>
      <c r="F353" s="149"/>
      <c r="G353" s="145">
        <f t="shared" si="42"/>
        <v>0</v>
      </c>
      <c r="H353" s="143">
        <f t="shared" si="43"/>
        <v>0</v>
      </c>
      <c r="I353" s="149"/>
      <c r="J353" s="149"/>
      <c r="K353" s="145">
        <f t="shared" si="44"/>
        <v>0</v>
      </c>
      <c r="L353" s="143">
        <f t="shared" si="45"/>
        <v>0</v>
      </c>
      <c r="M353" s="149"/>
    </row>
    <row r="354" spans="1:13" ht="11.25" hidden="1" customHeight="1">
      <c r="A354" s="164" t="s">
        <v>124</v>
      </c>
      <c r="B354" s="149"/>
      <c r="C354" s="149"/>
      <c r="D354" s="149"/>
      <c r="E354" s="149"/>
      <c r="F354" s="149"/>
      <c r="G354" s="145">
        <f t="shared" si="42"/>
        <v>0</v>
      </c>
      <c r="H354" s="143">
        <f t="shared" si="43"/>
        <v>0</v>
      </c>
      <c r="I354" s="149"/>
      <c r="J354" s="149"/>
      <c r="K354" s="145">
        <f t="shared" si="44"/>
        <v>0</v>
      </c>
      <c r="L354" s="143">
        <f t="shared" si="45"/>
        <v>0</v>
      </c>
      <c r="M354" s="149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P18:P20"/>
    <mergeCell ref="A183:M183"/>
    <mergeCell ref="A184:M184"/>
    <mergeCell ref="A185:K185"/>
    <mergeCell ref="E186:G186"/>
    <mergeCell ref="I186:K186"/>
    <mergeCell ref="M186:M188"/>
    <mergeCell ref="A182:M182"/>
    <mergeCell ref="A1:M1"/>
    <mergeCell ref="A2:M2"/>
    <mergeCell ref="A3:M3"/>
    <mergeCell ref="A4:M4"/>
    <mergeCell ref="A5:M5"/>
    <mergeCell ref="A6:M6"/>
    <mergeCell ref="A7:M7"/>
    <mergeCell ref="E10:G10"/>
    <mergeCell ref="I10:K10"/>
    <mergeCell ref="M10:M12"/>
  </mergeCells>
  <phoneticPr fontId="17" type="noConversion"/>
  <printOptions horizontalCentered="1"/>
  <pageMargins left="0.39370078740157505" right="0.39370078740157505" top="0.98385826771653495" bottom="0.98385826771653495" header="0" footer="0"/>
  <pageSetup paperSize="0" scale="71" fitToWidth="0" fitToHeight="0" orientation="landscape" horizontalDpi="0" verticalDpi="0" copies="0"/>
  <headerFooter alignWithMargins="0"/>
  <ignoredErrors>
    <ignoredError sqref="M170" formulaRange="1"/>
    <ignoredError sqref="B22:B176" numberStoredAsText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94" zoomScaleNormal="94" workbookViewId="0">
      <selection activeCell="F16" sqref="F16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333" t="s">
        <v>301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3">
      <c r="A3" s="334" t="s">
        <v>1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</row>
    <row r="4" spans="1:13">
      <c r="A4" s="332" t="s">
        <v>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</row>
    <row r="5" spans="1:13">
      <c r="A5" s="335" t="s">
        <v>302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</row>
    <row r="6" spans="1:13">
      <c r="A6" s="332" t="s">
        <v>4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</row>
    <row r="7" spans="1:13">
      <c r="A7" s="332" t="str">
        <f>'Anexo_2_-_Função_e_Subfunção'!A7:M7</f>
        <v>JANEIRO A ABRIL DE 2023/BIMESTRE MARÇO - ABRIL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65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L9" s="166"/>
      <c r="M9" s="7" t="s">
        <v>6</v>
      </c>
    </row>
    <row r="10" spans="1:13" ht="24.75" customHeight="1">
      <c r="A10" s="167"/>
      <c r="B10" s="310" t="s">
        <v>304</v>
      </c>
      <c r="C10" s="310"/>
      <c r="D10" s="310"/>
      <c r="E10" s="310"/>
      <c r="F10" s="310"/>
      <c r="G10" s="337" t="s">
        <v>305</v>
      </c>
      <c r="H10" s="337"/>
      <c r="I10" s="337"/>
      <c r="J10" s="337"/>
      <c r="K10" s="337"/>
      <c r="L10" s="337"/>
      <c r="M10" s="168"/>
    </row>
    <row r="11" spans="1:13" ht="12.75" customHeight="1">
      <c r="A11" s="169"/>
      <c r="B11" s="304" t="s">
        <v>306</v>
      </c>
      <c r="C11" s="304"/>
      <c r="D11" s="338" t="s">
        <v>307</v>
      </c>
      <c r="E11" s="312" t="s">
        <v>308</v>
      </c>
      <c r="F11" s="312" t="s">
        <v>309</v>
      </c>
      <c r="G11" s="304" t="s">
        <v>306</v>
      </c>
      <c r="H11" s="304"/>
      <c r="I11" s="338" t="s">
        <v>310</v>
      </c>
      <c r="J11" s="338" t="s">
        <v>307</v>
      </c>
      <c r="K11" s="338" t="s">
        <v>308</v>
      </c>
      <c r="L11" s="312" t="s">
        <v>309</v>
      </c>
      <c r="M11" s="339" t="s">
        <v>311</v>
      </c>
    </row>
    <row r="12" spans="1:13" ht="12.75" customHeight="1">
      <c r="A12" s="170" t="s">
        <v>312</v>
      </c>
      <c r="B12" s="69" t="s">
        <v>313</v>
      </c>
      <c r="C12" s="324" t="s">
        <v>429</v>
      </c>
      <c r="D12" s="338"/>
      <c r="E12" s="312"/>
      <c r="F12" s="312"/>
      <c r="G12" s="73" t="s">
        <v>313</v>
      </c>
      <c r="H12" s="324" t="s">
        <v>432</v>
      </c>
      <c r="I12" s="338"/>
      <c r="J12" s="338"/>
      <c r="K12" s="338"/>
      <c r="L12" s="312"/>
      <c r="M12" s="339"/>
    </row>
    <row r="13" spans="1:13">
      <c r="A13" s="169"/>
      <c r="B13" s="71" t="s">
        <v>314</v>
      </c>
      <c r="C13" s="324"/>
      <c r="D13" s="338"/>
      <c r="E13" s="312"/>
      <c r="F13" s="312"/>
      <c r="G13" s="71" t="s">
        <v>314</v>
      </c>
      <c r="H13" s="324"/>
      <c r="I13" s="338"/>
      <c r="J13" s="338"/>
      <c r="K13" s="338"/>
      <c r="L13" s="312"/>
      <c r="M13" s="339"/>
    </row>
    <row r="14" spans="1:13" ht="24.75" customHeight="1">
      <c r="A14" s="169"/>
      <c r="B14" s="71" t="s">
        <v>315</v>
      </c>
      <c r="C14" s="324"/>
      <c r="D14" s="338"/>
      <c r="E14" s="312"/>
      <c r="F14" s="312"/>
      <c r="G14" s="71" t="s">
        <v>315</v>
      </c>
      <c r="H14" s="324"/>
      <c r="I14" s="338"/>
      <c r="J14" s="338"/>
      <c r="K14" s="338"/>
      <c r="L14" s="312"/>
      <c r="M14" s="339"/>
    </row>
    <row r="15" spans="1:13">
      <c r="A15" s="94"/>
      <c r="B15" s="75" t="s">
        <v>316</v>
      </c>
      <c r="C15" s="75" t="s">
        <v>317</v>
      </c>
      <c r="D15" s="75" t="s">
        <v>318</v>
      </c>
      <c r="E15" s="75" t="s">
        <v>319</v>
      </c>
      <c r="F15" s="75" t="s">
        <v>320</v>
      </c>
      <c r="G15" s="75" t="s">
        <v>321</v>
      </c>
      <c r="H15" s="75" t="s">
        <v>322</v>
      </c>
      <c r="I15" s="75" t="s">
        <v>323</v>
      </c>
      <c r="J15" s="75" t="s">
        <v>324</v>
      </c>
      <c r="K15" s="75" t="s">
        <v>325</v>
      </c>
      <c r="L15" s="77" t="s">
        <v>326</v>
      </c>
      <c r="M15" s="171" t="s">
        <v>327</v>
      </c>
    </row>
    <row r="16" spans="1:13">
      <c r="A16" s="5" t="s">
        <v>328</v>
      </c>
      <c r="B16" s="172">
        <f>B26</f>
        <v>0</v>
      </c>
      <c r="C16" s="172">
        <f>C26</f>
        <v>0</v>
      </c>
      <c r="D16" s="172">
        <f>D26</f>
        <v>0</v>
      </c>
      <c r="E16" s="172">
        <f>E26</f>
        <v>0</v>
      </c>
      <c r="F16" s="172">
        <f>(B16+C16)-(D16+E16)</f>
        <v>0</v>
      </c>
      <c r="G16" s="172">
        <f>G26</f>
        <v>26992.720000000001</v>
      </c>
      <c r="H16" s="172">
        <f>H26</f>
        <v>234820.89</v>
      </c>
      <c r="I16" s="172">
        <f>I26</f>
        <v>217649.79</v>
      </c>
      <c r="J16" s="172">
        <f>J26</f>
        <v>217649.79</v>
      </c>
      <c r="K16" s="172">
        <f>K26</f>
        <v>1609.1100000000001</v>
      </c>
      <c r="L16" s="173">
        <f>(G16+H16)-(J16+K16)</f>
        <v>42554.710000000021</v>
      </c>
      <c r="M16" s="174">
        <f>(F16+L16)</f>
        <v>42554.710000000021</v>
      </c>
    </row>
    <row r="17" spans="1:13" hidden="1">
      <c r="A17" s="5" t="s">
        <v>329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175"/>
    </row>
    <row r="18" spans="1:13" hidden="1">
      <c r="A18" s="5" t="s">
        <v>330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 s="175"/>
    </row>
    <row r="19" spans="1:13" hidden="1">
      <c r="A19" s="176" t="s">
        <v>331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3"/>
      <c r="M19" s="175"/>
    </row>
    <row r="20" spans="1:13" hidden="1">
      <c r="A20" s="176" t="s">
        <v>332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3"/>
      <c r="M20" s="175"/>
    </row>
    <row r="21" spans="1:13" hidden="1">
      <c r="A21" s="177" t="s">
        <v>333</v>
      </c>
      <c r="B21" s="178"/>
      <c r="C21" s="179"/>
      <c r="D21" s="180"/>
      <c r="E21" s="180"/>
      <c r="F21" s="179"/>
      <c r="G21" s="181"/>
      <c r="H21" s="181"/>
      <c r="I21" s="181"/>
      <c r="J21" s="181"/>
      <c r="K21" s="181"/>
      <c r="L21" s="181"/>
      <c r="M21" s="175"/>
    </row>
    <row r="22" spans="1:13" hidden="1">
      <c r="A22" s="5" t="s">
        <v>334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3"/>
      <c r="M22" s="175"/>
    </row>
    <row r="23" spans="1:13" hidden="1">
      <c r="A23" s="176" t="s">
        <v>335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175"/>
    </row>
    <row r="24" spans="1:13" hidden="1">
      <c r="A24" s="176" t="s">
        <v>336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3"/>
      <c r="M24" s="175"/>
    </row>
    <row r="25" spans="1:13">
      <c r="A25" s="176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3"/>
      <c r="M25" s="175"/>
    </row>
    <row r="26" spans="1:13">
      <c r="A26" s="5" t="s">
        <v>337</v>
      </c>
      <c r="B26" s="172">
        <v>0</v>
      </c>
      <c r="C26" s="172">
        <v>0</v>
      </c>
      <c r="D26" s="172">
        <v>0</v>
      </c>
      <c r="E26" s="172">
        <v>0</v>
      </c>
      <c r="F26" s="172">
        <f>(B26+C26)-(D26+E26)</f>
        <v>0</v>
      </c>
      <c r="G26" s="172">
        <v>26992.720000000001</v>
      </c>
      <c r="H26" s="172">
        <v>234820.89</v>
      </c>
      <c r="I26" s="172">
        <v>217649.79</v>
      </c>
      <c r="J26" s="172">
        <v>217649.79</v>
      </c>
      <c r="K26" s="172">
        <f>705.67+903.44</f>
        <v>1609.1100000000001</v>
      </c>
      <c r="L26" s="173">
        <f>(G26+H26)-(J26+K26)</f>
        <v>42554.710000000021</v>
      </c>
      <c r="M26" s="175">
        <f>(F26+L26)</f>
        <v>42554.710000000021</v>
      </c>
    </row>
    <row r="27" spans="1:13">
      <c r="A27" s="5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3"/>
      <c r="M27" s="175"/>
    </row>
    <row r="28" spans="1:13" hidden="1">
      <c r="A28" s="5" t="s">
        <v>338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175"/>
    </row>
    <row r="29" spans="1:13">
      <c r="A29" s="5" t="s">
        <v>339</v>
      </c>
      <c r="B29" s="172">
        <v>0</v>
      </c>
      <c r="C29" s="172">
        <v>0</v>
      </c>
      <c r="D29" s="172">
        <v>0</v>
      </c>
      <c r="E29" s="172">
        <v>0</v>
      </c>
      <c r="F29" s="172">
        <f>(B29+C29)-(D29+E29)</f>
        <v>0</v>
      </c>
      <c r="G29" s="172">
        <v>0</v>
      </c>
      <c r="H29" s="172">
        <v>0</v>
      </c>
      <c r="I29" s="172">
        <v>0</v>
      </c>
      <c r="J29" s="182">
        <v>0</v>
      </c>
      <c r="K29" s="172">
        <v>0</v>
      </c>
      <c r="L29" s="173">
        <f>(G29+H29)-(J29+K29)</f>
        <v>0</v>
      </c>
      <c r="M29" s="175">
        <f>(F29+L29)</f>
        <v>0</v>
      </c>
    </row>
    <row r="30" spans="1:13">
      <c r="A30" s="183" t="s">
        <v>297</v>
      </c>
      <c r="B30" s="184">
        <f t="shared" ref="B30:M30" si="0">B16+B29</f>
        <v>0</v>
      </c>
      <c r="C30" s="184">
        <f t="shared" si="0"/>
        <v>0</v>
      </c>
      <c r="D30" s="184">
        <f t="shared" si="0"/>
        <v>0</v>
      </c>
      <c r="E30" s="184">
        <f t="shared" si="0"/>
        <v>0</v>
      </c>
      <c r="F30" s="184">
        <f t="shared" si="0"/>
        <v>0</v>
      </c>
      <c r="G30" s="185">
        <f t="shared" si="0"/>
        <v>26992.720000000001</v>
      </c>
      <c r="H30" s="185">
        <f t="shared" si="0"/>
        <v>234820.89</v>
      </c>
      <c r="I30" s="185">
        <f t="shared" si="0"/>
        <v>217649.79</v>
      </c>
      <c r="J30" s="185">
        <f t="shared" si="0"/>
        <v>217649.79</v>
      </c>
      <c r="K30" s="185">
        <f t="shared" si="0"/>
        <v>1609.1100000000001</v>
      </c>
      <c r="L30" s="185">
        <f t="shared" si="0"/>
        <v>42554.710000000021</v>
      </c>
      <c r="M30" s="291">
        <f t="shared" si="0"/>
        <v>42554.710000000021</v>
      </c>
    </row>
    <row r="31" spans="1:13">
      <c r="A31" s="331" t="str">
        <f>'Anexo_2_-_Função_e_Subfunção'!A182:M182</f>
        <v>FONTE: Sistema FIPLAN, Unidade Responsável: SEFAZ/SATE. Emissão: 15/06/2023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6"/>
    </row>
    <row r="32" spans="1:13">
      <c r="A32" s="5"/>
      <c r="L32" s="187"/>
    </row>
    <row r="33" spans="8:13">
      <c r="L33" s="187"/>
    </row>
    <row r="34" spans="8:13">
      <c r="I34" s="187"/>
      <c r="L34" s="187"/>
    </row>
    <row r="35" spans="8:13">
      <c r="I35" s="187"/>
      <c r="L35" s="186"/>
      <c r="M35" s="186"/>
    </row>
    <row r="36" spans="8:13">
      <c r="I36" s="187"/>
      <c r="L36" s="186"/>
      <c r="M36" s="186"/>
    </row>
    <row r="37" spans="8:13">
      <c r="I37" s="187"/>
      <c r="L37" s="186"/>
      <c r="M37" s="186"/>
    </row>
    <row r="38" spans="8:13">
      <c r="H38" s="188"/>
      <c r="I38" s="187"/>
      <c r="L38" s="186"/>
      <c r="M38" s="186"/>
    </row>
    <row r="39" spans="8:13">
      <c r="L39" s="186"/>
      <c r="M39" s="186"/>
    </row>
    <row r="40" spans="8:13">
      <c r="L40" s="186"/>
      <c r="M40" s="186"/>
    </row>
    <row r="41" spans="8:13">
      <c r="J41" s="189"/>
    </row>
  </sheetData>
  <mergeCells count="22"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6:M6"/>
    <mergeCell ref="A1:M1"/>
    <mergeCell ref="A2:M2"/>
    <mergeCell ref="A3:M3"/>
    <mergeCell ref="A4:M4"/>
    <mergeCell ref="A5:M5"/>
  </mergeCells>
  <pageMargins left="0.511811023622047" right="0.511811023622047" top="0.7874015748031491" bottom="0.7874015748031491" header="0.31535433070866109" footer="0.31535433070866109"/>
  <pageSetup paperSize="0" scale="65" fitToWidth="0" fitToHeight="0" pageOrder="overThenDown" orientation="landscape" useFirstPageNumber="1" horizontalDpi="0" verticalDpi="0" copies="0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4"/>
  <sheetViews>
    <sheetView topLeftCell="A40" zoomScale="110" zoomScaleNormal="110" workbookViewId="0">
      <selection activeCell="B12" sqref="B12:E12"/>
    </sheetView>
  </sheetViews>
  <sheetFormatPr defaultRowHeight="11.25" customHeight="1"/>
  <cols>
    <col min="1" max="1" width="84.7109375" style="190" customWidth="1"/>
    <col min="2" max="2" width="16.28515625" style="190" customWidth="1"/>
    <col min="3" max="3" width="21" style="193" customWidth="1"/>
    <col min="4" max="4" width="16.42578125" style="190" customWidth="1"/>
    <col min="5" max="5" width="14.5703125" style="190" customWidth="1"/>
    <col min="6" max="59" width="15.7109375" style="190" customWidth="1"/>
    <col min="60" max="1023" width="1" style="190" customWidth="1"/>
    <col min="1024" max="1024" width="9.140625" style="190" customWidth="1"/>
    <col min="1025" max="1025" width="9.140625" customWidth="1"/>
  </cols>
  <sheetData>
    <row r="1" spans="1:5" ht="15.75">
      <c r="A1" s="333" t="s">
        <v>340</v>
      </c>
      <c r="B1" s="333"/>
      <c r="C1" s="333"/>
      <c r="D1" s="333"/>
      <c r="E1" s="333"/>
    </row>
    <row r="2" spans="1:5" ht="11.25" customHeight="1">
      <c r="A2" s="326"/>
      <c r="B2" s="326"/>
      <c r="C2" s="326"/>
      <c r="D2" s="326"/>
      <c r="E2" s="326"/>
    </row>
    <row r="3" spans="1:5" ht="11.25" customHeight="1">
      <c r="A3" s="341" t="s">
        <v>1</v>
      </c>
      <c r="B3" s="341"/>
      <c r="C3" s="341"/>
      <c r="D3" s="341"/>
      <c r="E3" s="341"/>
    </row>
    <row r="4" spans="1:5" ht="11.25" customHeight="1">
      <c r="A4" s="342" t="s">
        <v>341</v>
      </c>
      <c r="B4" s="342"/>
      <c r="C4" s="342"/>
      <c r="D4" s="342"/>
      <c r="E4" s="342"/>
    </row>
    <row r="5" spans="1:5" ht="11.25" customHeight="1">
      <c r="A5" s="343" t="s">
        <v>4</v>
      </c>
      <c r="B5" s="343"/>
      <c r="C5" s="343"/>
      <c r="D5" s="343"/>
      <c r="E5" s="343"/>
    </row>
    <row r="6" spans="1:5" ht="11.25" customHeight="1">
      <c r="A6" s="343" t="str">
        <f>'Anexo_7_-_RP_Poder_e_Órgão'!A7:M7</f>
        <v>JANEIRO A ABRIL DE 2023/BIMESTRE MARÇO - ABRIL</v>
      </c>
      <c r="B6" s="343"/>
      <c r="C6" s="343"/>
      <c r="D6" s="343"/>
      <c r="E6" s="343"/>
    </row>
    <row r="7" spans="1:5" ht="11.25" customHeight="1">
      <c r="A7" s="191"/>
      <c r="B7" s="191"/>
      <c r="C7" s="191"/>
      <c r="D7" s="191"/>
      <c r="E7" s="191"/>
    </row>
    <row r="8" spans="1:5" ht="11.25" customHeight="1">
      <c r="A8" s="190" t="s">
        <v>342</v>
      </c>
      <c r="B8" s="192"/>
      <c r="E8" s="194" t="s">
        <v>6</v>
      </c>
    </row>
    <row r="9" spans="1:5" s="196" customFormat="1" ht="21" customHeight="1">
      <c r="A9" s="195" t="s">
        <v>3</v>
      </c>
      <c r="B9" s="344" t="s">
        <v>14</v>
      </c>
      <c r="C9" s="344"/>
      <c r="D9" s="344"/>
      <c r="E9" s="344"/>
    </row>
    <row r="10" spans="1:5" ht="11.25" customHeight="1">
      <c r="A10" s="197" t="s">
        <v>11</v>
      </c>
      <c r="B10" s="345"/>
      <c r="C10" s="345"/>
      <c r="D10" s="345"/>
      <c r="E10" s="345"/>
    </row>
    <row r="11" spans="1:5" ht="11.25" customHeight="1">
      <c r="A11" s="198" t="s">
        <v>343</v>
      </c>
      <c r="B11" s="346">
        <f>'Anexo_1_-_Balanço_Orçamentário'!C89</f>
        <v>155423</v>
      </c>
      <c r="C11" s="346"/>
      <c r="D11" s="346"/>
      <c r="E11" s="346"/>
    </row>
    <row r="12" spans="1:5" ht="11.25" customHeight="1">
      <c r="A12" s="198" t="s">
        <v>344</v>
      </c>
      <c r="B12" s="346">
        <f>'Anexo_1_-_Balanço_Orçamentário'!E89</f>
        <v>155423</v>
      </c>
      <c r="C12" s="346"/>
      <c r="D12" s="346"/>
      <c r="E12" s="346"/>
    </row>
    <row r="13" spans="1:5" ht="11.25" customHeight="1">
      <c r="A13" s="198" t="s">
        <v>345</v>
      </c>
      <c r="B13" s="346">
        <f>'Anexo_1_-_Balanço_Orçamentário'!J89</f>
        <v>155599.16</v>
      </c>
      <c r="C13" s="346"/>
      <c r="D13" s="346"/>
      <c r="E13" s="346"/>
    </row>
    <row r="14" spans="1:5" ht="11.25" customHeight="1">
      <c r="A14" s="198" t="s">
        <v>346</v>
      </c>
      <c r="B14" s="340">
        <f>'Anexo_1_-_Balanço_Orçamentário'!I90</f>
        <v>0</v>
      </c>
      <c r="C14" s="340"/>
      <c r="D14" s="340"/>
      <c r="E14" s="340"/>
    </row>
    <row r="15" spans="1:5" ht="11.25" customHeight="1">
      <c r="A15" s="198" t="s">
        <v>347</v>
      </c>
      <c r="B15" s="346">
        <f>'Anexo_1_-_Balanço_Orçamentário'!D92</f>
        <v>557992</v>
      </c>
      <c r="C15" s="346"/>
      <c r="D15" s="346"/>
      <c r="E15" s="346"/>
    </row>
    <row r="16" spans="1:5" ht="11.25" customHeight="1">
      <c r="A16" s="197" t="s">
        <v>100</v>
      </c>
      <c r="B16" s="348"/>
      <c r="C16" s="348"/>
      <c r="D16" s="348"/>
      <c r="E16" s="348"/>
    </row>
    <row r="17" spans="1:5" ht="11.25" customHeight="1">
      <c r="A17" s="199" t="s">
        <v>348</v>
      </c>
      <c r="B17" s="346">
        <f>'Anexo_1_-_Balanço_Orçamentário'!B122</f>
        <v>155423</v>
      </c>
      <c r="C17" s="346"/>
      <c r="D17" s="346"/>
      <c r="E17" s="346"/>
    </row>
    <row r="18" spans="1:5" ht="11.25" customHeight="1">
      <c r="A18" s="199" t="s">
        <v>349</v>
      </c>
      <c r="B18" s="346">
        <f>B19-B17</f>
        <v>557992</v>
      </c>
      <c r="C18" s="346"/>
      <c r="D18" s="346"/>
      <c r="E18" s="346"/>
    </row>
    <row r="19" spans="1:5" ht="11.25" customHeight="1">
      <c r="A19" s="199" t="s">
        <v>350</v>
      </c>
      <c r="B19" s="346">
        <f>'Anexo_1_-_Balanço_Orçamentário'!C122</f>
        <v>713415</v>
      </c>
      <c r="C19" s="346"/>
      <c r="D19" s="346"/>
      <c r="E19" s="346"/>
    </row>
    <row r="20" spans="1:5" ht="11.25" customHeight="1">
      <c r="A20" s="199" t="s">
        <v>351</v>
      </c>
      <c r="B20" s="346">
        <f>'Anexo_1_-_Balanço_Orçamentário'!E122</f>
        <v>137436.97</v>
      </c>
      <c r="C20" s="346"/>
      <c r="D20" s="346"/>
      <c r="E20" s="346"/>
    </row>
    <row r="21" spans="1:5" ht="11.25" customHeight="1">
      <c r="A21" s="198" t="s">
        <v>352</v>
      </c>
      <c r="B21" s="346">
        <f>'Anexo_1_-_Balanço_Orçamentário'!H122</f>
        <v>27762.07</v>
      </c>
      <c r="C21" s="346"/>
      <c r="D21" s="346"/>
      <c r="E21" s="346"/>
    </row>
    <row r="22" spans="1:5" ht="11.25" customHeight="1">
      <c r="A22" s="199" t="s">
        <v>353</v>
      </c>
      <c r="B22" s="346">
        <f>'Anexo_1_-_Balanço_Orçamentário'!J122</f>
        <v>27762.07</v>
      </c>
      <c r="C22" s="346"/>
      <c r="D22" s="346"/>
      <c r="E22" s="346"/>
    </row>
    <row r="23" spans="1:5" ht="11.25" customHeight="1">
      <c r="A23" s="200" t="s">
        <v>354</v>
      </c>
      <c r="B23" s="347">
        <f>'Anexo_1_-_Balanço_Orçamentário'!H123</f>
        <v>127837.09</v>
      </c>
      <c r="C23" s="347"/>
      <c r="D23" s="347"/>
      <c r="E23" s="347"/>
    </row>
    <row r="24" spans="1:5" s="196" customFormat="1" ht="21" customHeight="1">
      <c r="A24" s="195" t="s">
        <v>355</v>
      </c>
      <c r="B24" s="344" t="s">
        <v>14</v>
      </c>
      <c r="C24" s="344"/>
      <c r="D24" s="344"/>
      <c r="E24" s="344"/>
    </row>
    <row r="25" spans="1:5" ht="11.25" customHeight="1">
      <c r="A25" s="199" t="s">
        <v>356</v>
      </c>
      <c r="B25" s="349">
        <f>'Anexo_2_-_Função_e_Subfunção'!F181</f>
        <v>137436.97</v>
      </c>
      <c r="C25" s="349"/>
      <c r="D25" s="349"/>
      <c r="E25" s="349"/>
    </row>
    <row r="26" spans="1:5" ht="11.25" customHeight="1">
      <c r="A26" s="201" t="s">
        <v>357</v>
      </c>
      <c r="B26" s="347">
        <f>'Anexo_2_-_Função_e_Subfunção'!J181</f>
        <v>27762.07</v>
      </c>
      <c r="C26" s="347"/>
      <c r="D26" s="347"/>
      <c r="E26" s="347"/>
    </row>
    <row r="27" spans="1:5" s="196" customFormat="1" ht="23.25" customHeight="1">
      <c r="A27" s="202" t="s">
        <v>358</v>
      </c>
      <c r="B27" s="351" t="s">
        <v>14</v>
      </c>
      <c r="C27" s="351"/>
      <c r="D27" s="351"/>
      <c r="E27" s="351"/>
    </row>
    <row r="28" spans="1:5" ht="15.75" customHeight="1">
      <c r="A28" s="203" t="s">
        <v>359</v>
      </c>
      <c r="B28" s="352"/>
      <c r="C28" s="352"/>
      <c r="D28" s="352"/>
      <c r="E28" s="352"/>
    </row>
    <row r="29" spans="1:5" ht="11.25" customHeight="1">
      <c r="A29" s="199"/>
      <c r="D29" s="193"/>
      <c r="E29" s="204"/>
    </row>
    <row r="30" spans="1:5" s="196" customFormat="1">
      <c r="A30" s="205" t="s">
        <v>360</v>
      </c>
      <c r="B30" s="344" t="s">
        <v>14</v>
      </c>
      <c r="C30" s="344"/>
      <c r="D30" s="344"/>
      <c r="E30" s="344"/>
    </row>
    <row r="31" spans="1:5" s="207" customFormat="1" ht="11.25" customHeight="1">
      <c r="A31" s="206" t="s">
        <v>361</v>
      </c>
      <c r="B31" s="345"/>
      <c r="C31" s="345"/>
      <c r="D31" s="345"/>
      <c r="E31" s="345"/>
    </row>
    <row r="32" spans="1:5" ht="11.25" customHeight="1">
      <c r="A32" s="199" t="s">
        <v>362</v>
      </c>
      <c r="B32" s="348"/>
      <c r="C32" s="348"/>
      <c r="D32" s="348"/>
      <c r="E32" s="348"/>
    </row>
    <row r="33" spans="1:5" ht="11.25" customHeight="1">
      <c r="A33" s="199" t="s">
        <v>363</v>
      </c>
      <c r="B33" s="348"/>
      <c r="C33" s="348"/>
      <c r="D33" s="348"/>
      <c r="E33" s="348"/>
    </row>
    <row r="34" spans="1:5" ht="11.25" customHeight="1">
      <c r="A34" s="199" t="s">
        <v>364</v>
      </c>
      <c r="B34" s="348"/>
      <c r="C34" s="348"/>
      <c r="D34" s="348"/>
      <c r="E34" s="348"/>
    </row>
    <row r="35" spans="1:5" ht="11.25" customHeight="1">
      <c r="A35" s="206" t="s">
        <v>365</v>
      </c>
      <c r="B35" s="348"/>
      <c r="C35" s="348"/>
      <c r="D35" s="348"/>
      <c r="E35" s="348"/>
    </row>
    <row r="36" spans="1:5" ht="11.25" customHeight="1">
      <c r="A36" s="199" t="s">
        <v>362</v>
      </c>
      <c r="B36" s="348"/>
      <c r="C36" s="348"/>
      <c r="D36" s="348"/>
      <c r="E36" s="348"/>
    </row>
    <row r="37" spans="1:5" ht="11.25" customHeight="1">
      <c r="A37" s="199" t="s">
        <v>363</v>
      </c>
      <c r="B37" s="348"/>
      <c r="C37" s="348"/>
      <c r="D37" s="348"/>
      <c r="E37" s="348"/>
    </row>
    <row r="38" spans="1:5" ht="11.25" customHeight="1">
      <c r="A38" s="200" t="s">
        <v>364</v>
      </c>
      <c r="B38" s="353"/>
      <c r="C38" s="353"/>
      <c r="D38" s="353"/>
      <c r="E38" s="353"/>
    </row>
    <row r="39" spans="1:5" ht="11.25" customHeight="1">
      <c r="A39" s="199"/>
      <c r="E39" s="204"/>
    </row>
    <row r="40" spans="1:5" ht="11.25" customHeight="1">
      <c r="A40" s="208"/>
      <c r="B40" s="208" t="s">
        <v>366</v>
      </c>
      <c r="C40" s="208" t="s">
        <v>367</v>
      </c>
      <c r="D40" s="350" t="s">
        <v>368</v>
      </c>
      <c r="E40" s="350"/>
    </row>
    <row r="41" spans="1:5" ht="11.25" customHeight="1">
      <c r="A41" s="209" t="s">
        <v>369</v>
      </c>
      <c r="B41" s="209" t="s">
        <v>370</v>
      </c>
      <c r="C41" s="209" t="s">
        <v>14</v>
      </c>
      <c r="D41" s="210"/>
      <c r="E41" s="211"/>
    </row>
    <row r="42" spans="1:5" ht="11.25" customHeight="1">
      <c r="A42" s="212"/>
      <c r="B42" s="209" t="s">
        <v>371</v>
      </c>
      <c r="C42" s="209"/>
      <c r="D42" s="210"/>
      <c r="E42" s="211"/>
    </row>
    <row r="43" spans="1:5" ht="11.25" customHeight="1">
      <c r="A43" s="213"/>
      <c r="B43" s="214" t="s">
        <v>15</v>
      </c>
      <c r="C43" s="214" t="s">
        <v>16</v>
      </c>
      <c r="D43" s="355" t="s">
        <v>17</v>
      </c>
      <c r="E43" s="355"/>
    </row>
    <row r="44" spans="1:5" ht="11.25" customHeight="1">
      <c r="A44" s="198" t="s">
        <v>372</v>
      </c>
      <c r="B44" s="204"/>
      <c r="C44" s="198"/>
      <c r="D44" s="215"/>
      <c r="E44" s="216"/>
    </row>
    <row r="45" spans="1:5" ht="11.25" customHeight="1">
      <c r="A45" s="201" t="s">
        <v>373</v>
      </c>
      <c r="B45" s="217"/>
      <c r="C45" s="201"/>
      <c r="D45" s="200"/>
      <c r="E45" s="217"/>
    </row>
    <row r="46" spans="1:5" ht="11.25" customHeight="1">
      <c r="A46" s="199"/>
      <c r="E46" s="204"/>
    </row>
    <row r="47" spans="1:5" ht="11.25" customHeight="1">
      <c r="A47" s="344" t="s">
        <v>374</v>
      </c>
      <c r="B47" s="218" t="s">
        <v>375</v>
      </c>
      <c r="C47" s="208" t="s">
        <v>376</v>
      </c>
      <c r="D47" s="219" t="s">
        <v>377</v>
      </c>
      <c r="E47" s="208" t="s">
        <v>309</v>
      </c>
    </row>
    <row r="48" spans="1:5" ht="11.25" customHeight="1">
      <c r="A48" s="344"/>
      <c r="B48" s="220"/>
      <c r="C48" s="214" t="s">
        <v>14</v>
      </c>
      <c r="D48" s="221" t="s">
        <v>14</v>
      </c>
      <c r="E48" s="214" t="s">
        <v>378</v>
      </c>
    </row>
    <row r="49" spans="1:5" ht="11.25" customHeight="1">
      <c r="A49" s="198" t="s">
        <v>379</v>
      </c>
      <c r="B49" s="222">
        <f>SUM(B50:B54)</f>
        <v>0</v>
      </c>
      <c r="C49" s="222">
        <f>SUM(C50:C54)</f>
        <v>0</v>
      </c>
      <c r="D49" s="222">
        <f>SUM(D50:D54)</f>
        <v>0</v>
      </c>
      <c r="E49" s="222">
        <f>SUM(E50:E54)</f>
        <v>0</v>
      </c>
    </row>
    <row r="50" spans="1:5" ht="11.25" customHeight="1">
      <c r="A50" s="198" t="s">
        <v>380</v>
      </c>
      <c r="B50" s="222"/>
      <c r="C50" s="223"/>
      <c r="D50" s="223"/>
      <c r="E50" s="224"/>
    </row>
    <row r="51" spans="1:5" ht="11.25" customHeight="1">
      <c r="A51" s="198" t="s">
        <v>381</v>
      </c>
      <c r="B51" s="222"/>
      <c r="C51" s="223"/>
      <c r="D51" s="223"/>
      <c r="E51" s="224"/>
    </row>
    <row r="52" spans="1:5" ht="11.25" customHeight="1">
      <c r="A52" s="198" t="s">
        <v>382</v>
      </c>
      <c r="B52" s="222"/>
      <c r="C52" s="223"/>
      <c r="D52" s="223"/>
      <c r="E52" s="224"/>
    </row>
    <row r="53" spans="1:5" ht="11.25" customHeight="1">
      <c r="A53" s="198" t="s">
        <v>383</v>
      </c>
      <c r="B53" s="222">
        <f>'Anexo_7_-_RP_Poder_e_Órgão'!B30+'Anexo_7_-_RP_Poder_e_Órgão'!C30</f>
        <v>0</v>
      </c>
      <c r="C53" s="223">
        <f>'Anexo_7_-_RP_Poder_e_Órgão'!E30</f>
        <v>0</v>
      </c>
      <c r="D53" s="223">
        <f>'Anexo_7_-_RP_Poder_e_Órgão'!D30</f>
        <v>0</v>
      </c>
      <c r="E53" s="224">
        <f>'Anexo_7_-_RP_Poder_e_Órgão'!F30</f>
        <v>0</v>
      </c>
    </row>
    <row r="54" spans="1:5" ht="11.25" customHeight="1">
      <c r="A54" s="198" t="s">
        <v>384</v>
      </c>
      <c r="B54" s="222"/>
      <c r="C54" s="223"/>
      <c r="D54" s="223"/>
      <c r="E54" s="224"/>
    </row>
    <row r="55" spans="1:5" ht="11.25" customHeight="1">
      <c r="A55" s="198" t="s">
        <v>385</v>
      </c>
      <c r="B55" s="222">
        <f>SUM(B56:B60)</f>
        <v>261813.61000000002</v>
      </c>
      <c r="C55" s="222">
        <f>SUM(C56:C60)</f>
        <v>1609.1100000000001</v>
      </c>
      <c r="D55" s="222">
        <f>SUM(D56:D60)</f>
        <v>217649.79</v>
      </c>
      <c r="E55" s="222">
        <f>SUM(E56:E60)</f>
        <v>42554.710000000021</v>
      </c>
    </row>
    <row r="56" spans="1:5" ht="11.25" customHeight="1">
      <c r="A56" s="198" t="s">
        <v>380</v>
      </c>
      <c r="B56" s="222"/>
      <c r="C56" s="223"/>
      <c r="D56" s="223"/>
      <c r="E56" s="224"/>
    </row>
    <row r="57" spans="1:5" ht="11.25" customHeight="1">
      <c r="A57" s="198" t="s">
        <v>381</v>
      </c>
      <c r="B57" s="222"/>
      <c r="C57" s="223"/>
      <c r="D57" s="223"/>
      <c r="E57" s="224"/>
    </row>
    <row r="58" spans="1:5" ht="11.25" customHeight="1">
      <c r="A58" s="198" t="s">
        <v>382</v>
      </c>
      <c r="B58" s="222"/>
      <c r="C58" s="223"/>
      <c r="D58" s="223"/>
      <c r="E58" s="224"/>
    </row>
    <row r="59" spans="1:5" ht="11.25" customHeight="1">
      <c r="A59" s="198" t="s">
        <v>383</v>
      </c>
      <c r="B59" s="222">
        <f>'Anexo_7_-_RP_Poder_e_Órgão'!G30+'Anexo_7_-_RP_Poder_e_Órgão'!H30</f>
        <v>261813.61000000002</v>
      </c>
      <c r="C59" s="223">
        <f>'Anexo_7_-_RP_Poder_e_Órgão'!K30</f>
        <v>1609.1100000000001</v>
      </c>
      <c r="D59" s="223">
        <f>'Anexo_7_-_RP_Poder_e_Órgão'!J30</f>
        <v>217649.79</v>
      </c>
      <c r="E59" s="224">
        <f>'Anexo_7_-_RP_Poder_e_Órgão'!L30</f>
        <v>42554.710000000021</v>
      </c>
    </row>
    <row r="60" spans="1:5" ht="11.25" customHeight="1">
      <c r="A60" s="198" t="s">
        <v>384</v>
      </c>
      <c r="B60" s="222"/>
      <c r="C60" s="223"/>
      <c r="D60" s="225"/>
      <c r="E60" s="226"/>
    </row>
    <row r="61" spans="1:5" ht="11.25" customHeight="1">
      <c r="A61" s="227" t="s">
        <v>386</v>
      </c>
      <c r="B61" s="228">
        <f>B49+B55</f>
        <v>261813.61000000002</v>
      </c>
      <c r="C61" s="228">
        <f>C49+C55</f>
        <v>1609.1100000000001</v>
      </c>
      <c r="D61" s="228">
        <f>D49+D55</f>
        <v>217649.79</v>
      </c>
      <c r="E61" s="228">
        <f>E49+E55</f>
        <v>42554.710000000021</v>
      </c>
    </row>
    <row r="62" spans="1:5" ht="11.25" customHeight="1">
      <c r="A62" s="208"/>
      <c r="B62" s="229" t="s">
        <v>387</v>
      </c>
      <c r="C62" s="356" t="s">
        <v>388</v>
      </c>
      <c r="D62" s="356"/>
      <c r="E62" s="356"/>
    </row>
    <row r="63" spans="1:5" ht="11.25" customHeight="1">
      <c r="A63" s="209" t="s">
        <v>389</v>
      </c>
      <c r="B63" s="230" t="s">
        <v>14</v>
      </c>
      <c r="C63" s="219" t="s">
        <v>390</v>
      </c>
      <c r="D63" s="350" t="s">
        <v>391</v>
      </c>
      <c r="E63" s="350"/>
    </row>
    <row r="64" spans="1:5" ht="11.25" customHeight="1">
      <c r="A64" s="214"/>
      <c r="B64" s="220"/>
      <c r="C64" s="214" t="s">
        <v>392</v>
      </c>
      <c r="D64" s="221"/>
      <c r="E64" s="220"/>
    </row>
    <row r="65" spans="1:5" ht="11.25" customHeight="1">
      <c r="A65" s="198" t="s">
        <v>393</v>
      </c>
      <c r="B65" s="204"/>
      <c r="C65" s="231"/>
      <c r="D65" s="215"/>
      <c r="E65" s="216"/>
    </row>
    <row r="66" spans="1:5" ht="11.25" customHeight="1">
      <c r="A66" s="198" t="s">
        <v>394</v>
      </c>
      <c r="B66" s="204"/>
      <c r="C66" s="231"/>
      <c r="D66" s="199"/>
      <c r="E66" s="204"/>
    </row>
    <row r="67" spans="1:5" ht="11.25" customHeight="1">
      <c r="A67" s="198" t="s">
        <v>395</v>
      </c>
      <c r="B67" s="204"/>
      <c r="C67" s="231"/>
      <c r="D67" s="199"/>
      <c r="E67" s="204"/>
    </row>
    <row r="68" spans="1:5" ht="11.25" customHeight="1">
      <c r="A68" s="201" t="s">
        <v>396</v>
      </c>
      <c r="B68" s="217"/>
      <c r="C68" s="232"/>
      <c r="D68" s="233"/>
      <c r="E68" s="234"/>
    </row>
    <row r="69" spans="1:5" s="196" customFormat="1" ht="21.75" customHeight="1">
      <c r="A69" s="235" t="s">
        <v>397</v>
      </c>
      <c r="B69" s="344" t="s">
        <v>398</v>
      </c>
      <c r="C69" s="344"/>
      <c r="D69" s="344" t="s">
        <v>399</v>
      </c>
      <c r="E69" s="344"/>
    </row>
    <row r="70" spans="1:5" ht="11.25" customHeight="1">
      <c r="A70" s="236" t="s">
        <v>400</v>
      </c>
      <c r="B70" s="237"/>
      <c r="C70" s="238"/>
      <c r="D70" s="215"/>
      <c r="E70" s="216"/>
    </row>
    <row r="71" spans="1:5" ht="11.25" customHeight="1">
      <c r="A71" s="201" t="s">
        <v>401</v>
      </c>
      <c r="B71" s="200"/>
      <c r="C71" s="217"/>
      <c r="D71" s="200"/>
      <c r="E71" s="217"/>
    </row>
    <row r="72" spans="1:5" s="196" customFormat="1" ht="21.75" customHeight="1">
      <c r="A72" s="195" t="s">
        <v>402</v>
      </c>
      <c r="B72" s="195" t="s">
        <v>403</v>
      </c>
      <c r="C72" s="239" t="s">
        <v>404</v>
      </c>
      <c r="D72" s="195" t="s">
        <v>405</v>
      </c>
      <c r="E72" s="195" t="s">
        <v>406</v>
      </c>
    </row>
    <row r="73" spans="1:5" ht="11.25" customHeight="1">
      <c r="A73" s="198" t="s">
        <v>407</v>
      </c>
      <c r="B73" s="236"/>
      <c r="C73" s="240"/>
      <c r="D73" s="236"/>
      <c r="E73" s="236"/>
    </row>
    <row r="74" spans="1:5" ht="11.25" customHeight="1">
      <c r="A74" s="198" t="s">
        <v>408</v>
      </c>
      <c r="B74" s="198"/>
      <c r="C74" s="241"/>
      <c r="D74" s="198"/>
      <c r="E74" s="198"/>
    </row>
    <row r="75" spans="1:5" ht="11.25" customHeight="1">
      <c r="A75" s="198" t="s">
        <v>409</v>
      </c>
      <c r="B75" s="198"/>
      <c r="C75" s="241"/>
      <c r="D75" s="198"/>
      <c r="E75" s="198"/>
    </row>
    <row r="76" spans="1:5" ht="11.25" customHeight="1">
      <c r="A76" s="198" t="s">
        <v>364</v>
      </c>
      <c r="B76" s="198"/>
      <c r="C76" s="241"/>
      <c r="D76" s="198"/>
      <c r="E76" s="198"/>
    </row>
    <row r="77" spans="1:5" ht="11.25" customHeight="1">
      <c r="A77" s="198" t="s">
        <v>410</v>
      </c>
      <c r="B77" s="198"/>
      <c r="C77" s="241"/>
      <c r="D77" s="198"/>
      <c r="E77" s="198"/>
    </row>
    <row r="78" spans="1:5" ht="11.25" customHeight="1">
      <c r="A78" s="198" t="s">
        <v>408</v>
      </c>
      <c r="B78" s="198"/>
      <c r="C78" s="241"/>
      <c r="D78" s="198"/>
      <c r="E78" s="198"/>
    </row>
    <row r="79" spans="1:5" ht="11.25" customHeight="1">
      <c r="A79" s="198" t="s">
        <v>409</v>
      </c>
      <c r="B79" s="198"/>
      <c r="C79" s="241"/>
      <c r="D79" s="198"/>
      <c r="E79" s="198"/>
    </row>
    <row r="80" spans="1:5" ht="11.25" customHeight="1">
      <c r="A80" s="198" t="s">
        <v>364</v>
      </c>
      <c r="B80" s="198"/>
      <c r="C80" s="241"/>
      <c r="D80" s="198"/>
      <c r="E80" s="198"/>
    </row>
    <row r="81" spans="1:21" s="196" customFormat="1" ht="21" customHeight="1">
      <c r="A81" s="195" t="s">
        <v>411</v>
      </c>
      <c r="B81" s="344" t="s">
        <v>398</v>
      </c>
      <c r="C81" s="344"/>
      <c r="D81" s="344" t="s">
        <v>412</v>
      </c>
      <c r="E81" s="344"/>
    </row>
    <row r="82" spans="1:21" ht="11.25" customHeight="1">
      <c r="A82" s="198" t="s">
        <v>413</v>
      </c>
      <c r="B82" s="215"/>
      <c r="C82" s="216"/>
      <c r="D82" s="215"/>
      <c r="E82" s="216"/>
    </row>
    <row r="83" spans="1:21" ht="11.25" customHeight="1">
      <c r="A83" s="201" t="s">
        <v>414</v>
      </c>
      <c r="B83" s="200"/>
      <c r="C83" s="217"/>
      <c r="D83" s="233"/>
      <c r="E83" s="234"/>
    </row>
    <row r="84" spans="1:21" ht="11.25" customHeight="1">
      <c r="A84" s="200"/>
      <c r="B84" s="242"/>
      <c r="E84" s="204"/>
    </row>
    <row r="85" spans="1:21" ht="11.25" customHeight="1">
      <c r="A85" s="208"/>
      <c r="B85" s="229" t="s">
        <v>415</v>
      </c>
      <c r="C85" s="356" t="s">
        <v>416</v>
      </c>
      <c r="D85" s="356"/>
      <c r="E85" s="356"/>
    </row>
    <row r="86" spans="1:21" ht="11.25" customHeight="1">
      <c r="A86" s="209" t="s">
        <v>417</v>
      </c>
      <c r="B86" s="230" t="s">
        <v>14</v>
      </c>
      <c r="C86" s="219" t="s">
        <v>390</v>
      </c>
      <c r="D86" s="350" t="s">
        <v>391</v>
      </c>
      <c r="E86" s="350"/>
    </row>
    <row r="87" spans="1:21" ht="11.25" customHeight="1">
      <c r="A87" s="214"/>
      <c r="B87" s="243"/>
      <c r="C87" s="214" t="s">
        <v>392</v>
      </c>
      <c r="D87" s="221"/>
      <c r="E87" s="220"/>
    </row>
    <row r="88" spans="1:21" ht="11.25" customHeight="1">
      <c r="A88" s="227" t="s">
        <v>418</v>
      </c>
      <c r="B88" s="244"/>
      <c r="C88" s="245"/>
      <c r="D88" s="203"/>
      <c r="E88" s="244"/>
    </row>
    <row r="89" spans="1:21" ht="11.25" customHeight="1">
      <c r="A89" s="203"/>
      <c r="B89" s="246"/>
      <c r="C89" s="247"/>
      <c r="D89" s="246"/>
      <c r="E89" s="244"/>
    </row>
    <row r="90" spans="1:21" s="196" customFormat="1" ht="21.75" customHeight="1">
      <c r="A90" s="248" t="s">
        <v>419</v>
      </c>
      <c r="B90" s="344" t="s">
        <v>420</v>
      </c>
      <c r="C90" s="344"/>
      <c r="D90" s="344"/>
      <c r="E90" s="344"/>
    </row>
    <row r="91" spans="1:21" ht="11.25" customHeight="1">
      <c r="A91" s="227" t="s">
        <v>421</v>
      </c>
      <c r="B91" s="203"/>
      <c r="C91" s="247"/>
      <c r="D91" s="246"/>
      <c r="E91" s="244"/>
    </row>
    <row r="92" spans="1:21" ht="16.5" customHeight="1">
      <c r="A92" s="254" t="str">
        <f>'Anexo_7_-_RP_Poder_e_Órgão'!A31:M31</f>
        <v>FONTE: Sistema FIPLAN, Unidade Responsável: SEFAZ/SATE. Emissão: 15/06/2023</v>
      </c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1:21" ht="12.75">
      <c r="A93" s="354"/>
      <c r="B93" s="354"/>
      <c r="C93" s="354"/>
      <c r="D93" s="354"/>
      <c r="E93" s="354"/>
    </row>
    <row r="94" spans="1:21" ht="11.25" customHeight="1">
      <c r="A94" s="250"/>
    </row>
  </sheetData>
  <mergeCells count="48">
    <mergeCell ref="A93:E93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  <mergeCell ref="D40:E40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</mergeCells>
  <printOptions horizontalCentered="1"/>
  <pageMargins left="0.78740157480314998" right="0.78740157480314998" top="0.98385826771653506" bottom="0.98385826771653506" header="0.511811023622047" footer="0.511811023622047"/>
  <pageSetup paperSize="0" scale="55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7" ma:contentTypeDescription="Crie um novo documento." ma:contentTypeScope="" ma:versionID="626d5affa6fdb2412ea247542076a625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d8504c74eb872aa682c3064068c6015f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24B20-6A81-4ECC-B1D5-2A7E8BE8E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40591-F9AA-43CE-A8AE-0C47A905AF7E}">
  <ds:schemaRefs>
    <ds:schemaRef ds:uri="http://schemas.microsoft.com/office/2006/metadata/properties"/>
    <ds:schemaRef ds:uri="http://schemas.microsoft.com/office/infopath/2007/PartnerControls"/>
    <ds:schemaRef ds:uri="12118ba8-4e44-4c8a-8854-9fe1a7502fe9"/>
    <ds:schemaRef ds:uri="6fbd7019-68ca-45d2-a86f-79790d677e4e"/>
  </ds:schemaRefs>
</ds:datastoreItem>
</file>

<file path=customXml/itemProps3.xml><?xml version="1.0" encoding="utf-8"?>
<ds:datastoreItem xmlns:ds="http://schemas.openxmlformats.org/officeDocument/2006/customXml" ds:itemID="{48CA966C-9F6D-40AF-8226-C624413CF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2023-08-15T21:58:03Z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